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175" windowWidth="11400" windowHeight="5670" activeTab="0"/>
  </bookViews>
  <sheets>
    <sheet name="Base" sheetId="1" r:id="rId1"/>
    <sheet name="Wrong N-S T&amp;R" sheetId="2" r:id="rId2"/>
    <sheet name="Without N-S Rights" sheetId="3" r:id="rId3"/>
    <sheet name="Without WB Rights" sheetId="4" r:id="rId4"/>
    <sheet name="Shared TR's" sheetId="5" r:id="rId5"/>
    <sheet name="Double lefts, NS" sheetId="6" r:id="rId6"/>
    <sheet name="Separate NS Phases" sheetId="7" r:id="rId7"/>
  </sheets>
  <definedNames/>
  <calcPr fullCalcOnLoad="1"/>
</workbook>
</file>

<file path=xl/sharedStrings.xml><?xml version="1.0" encoding="utf-8"?>
<sst xmlns="http://schemas.openxmlformats.org/spreadsheetml/2006/main" count="553" uniqueCount="51">
  <si>
    <t>Movement</t>
  </si>
  <si>
    <t>Volume</t>
  </si>
  <si>
    <t>Sat Flow</t>
  </si>
  <si>
    <t>A Ring</t>
  </si>
  <si>
    <t>B Ring</t>
  </si>
  <si>
    <t>EBL</t>
  </si>
  <si>
    <t>SBL</t>
  </si>
  <si>
    <t>WBL</t>
  </si>
  <si>
    <t>NBL</t>
  </si>
  <si>
    <t># Lanes</t>
  </si>
  <si>
    <t>WBTR</t>
  </si>
  <si>
    <t>EBTR</t>
  </si>
  <si>
    <t>NBTR</t>
  </si>
  <si>
    <t>SBTR</t>
  </si>
  <si>
    <t>Position</t>
  </si>
  <si>
    <t>Input Data</t>
  </si>
  <si>
    <t>v/s ratio</t>
  </si>
  <si>
    <t>Critical</t>
  </si>
  <si>
    <t>Sum of Critical V/S</t>
  </si>
  <si>
    <t>Cycle Length (sec)</t>
  </si>
  <si>
    <t>Lost time/move (sec)</t>
  </si>
  <si>
    <t>Total Lost Time (sec)</t>
  </si>
  <si>
    <t>G+Y+R</t>
  </si>
  <si>
    <t>1&amp;2</t>
  </si>
  <si>
    <t>3&amp;4</t>
  </si>
  <si>
    <t>5&amp;6</t>
  </si>
  <si>
    <t>7&amp;8</t>
  </si>
  <si>
    <t>Max</t>
  </si>
  <si>
    <t>Total</t>
  </si>
  <si>
    <t>Cycle Length Calculation</t>
  </si>
  <si>
    <t>Phase Duration Calculationss</t>
  </si>
  <si>
    <t>Determining the Critical Movements</t>
  </si>
  <si>
    <t>Intermediate V/S Calculations</t>
  </si>
  <si>
    <t>Double Check Timing</t>
  </si>
  <si>
    <t xml:space="preserve">Eastbound </t>
  </si>
  <si>
    <t>Westbound</t>
  </si>
  <si>
    <t>Northbound</t>
  </si>
  <si>
    <t>Southbound</t>
  </si>
  <si>
    <t>L</t>
  </si>
  <si>
    <t>T</t>
  </si>
  <si>
    <t>R</t>
  </si>
  <si>
    <t>Isec Total</t>
  </si>
  <si>
    <t>NB(T)R</t>
  </si>
  <si>
    <t>SB(T)R</t>
  </si>
  <si>
    <t>NBT(R)</t>
  </si>
  <si>
    <t>SBT(R)</t>
  </si>
  <si>
    <t>WBT(R)</t>
  </si>
  <si>
    <t>Volumes</t>
  </si>
  <si>
    <t>SB</t>
  </si>
  <si>
    <t>NB</t>
  </si>
  <si>
    <t>Not Used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</si>
</sst>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tabSelected="1" workbookViewId="0" topLeftCell="B2">
      <selection activeCell="H11" sqref="H11"/>
    </sheetView>
  </sheetViews>
  <sheetFormatPr defaultColWidth="9.140625" defaultRowHeight="12.75"/>
  <cols>
    <col min="1" max="1" width="3.00390625" style="0" customWidth="1"/>
  </cols>
  <sheetData>
    <row r="2" ht="12.75">
      <c r="B2" t="s">
        <v>47</v>
      </c>
    </row>
    <row r="3" spans="2:18" ht="12.75">
      <c r="B3" s="33" t="s">
        <v>34</v>
      </c>
      <c r="C3" s="33"/>
      <c r="D3" s="33"/>
      <c r="E3" s="33"/>
      <c r="F3" s="33" t="s">
        <v>35</v>
      </c>
      <c r="G3" s="33"/>
      <c r="H3" s="33"/>
      <c r="I3" s="33"/>
      <c r="J3" s="33" t="s">
        <v>36</v>
      </c>
      <c r="K3" s="33"/>
      <c r="L3" s="33"/>
      <c r="M3" s="33"/>
      <c r="N3" s="33" t="s">
        <v>37</v>
      </c>
      <c r="O3" s="33"/>
      <c r="P3" s="33"/>
      <c r="Q3" s="33"/>
      <c r="R3" s="31" t="s">
        <v>41</v>
      </c>
    </row>
    <row r="4" spans="2:18" ht="12.75">
      <c r="B4" s="26" t="s">
        <v>38</v>
      </c>
      <c r="C4" s="26" t="s">
        <v>39</v>
      </c>
      <c r="D4" s="26" t="s">
        <v>40</v>
      </c>
      <c r="E4" s="26" t="s">
        <v>28</v>
      </c>
      <c r="F4" s="26" t="s">
        <v>38</v>
      </c>
      <c r="G4" s="26" t="s">
        <v>39</v>
      </c>
      <c r="H4" s="26" t="s">
        <v>40</v>
      </c>
      <c r="I4" s="26" t="s">
        <v>28</v>
      </c>
      <c r="J4" s="26" t="s">
        <v>38</v>
      </c>
      <c r="K4" s="26" t="s">
        <v>39</v>
      </c>
      <c r="L4" s="26" t="s">
        <v>40</v>
      </c>
      <c r="M4" s="26" t="s">
        <v>28</v>
      </c>
      <c r="N4" s="26" t="s">
        <v>38</v>
      </c>
      <c r="O4" s="26" t="s">
        <v>39</v>
      </c>
      <c r="P4" s="26" t="s">
        <v>40</v>
      </c>
      <c r="Q4" s="26" t="s">
        <v>28</v>
      </c>
      <c r="R4" s="32"/>
    </row>
    <row r="5" spans="2:18" ht="12.75">
      <c r="B5" s="27">
        <v>201.62952</v>
      </c>
      <c r="C5" s="27">
        <v>902.0268</v>
      </c>
      <c r="D5" s="27">
        <v>149.5772676</v>
      </c>
      <c r="E5" s="27">
        <v>1253.2335876</v>
      </c>
      <c r="F5" s="27">
        <v>149.5772676</v>
      </c>
      <c r="G5" s="27">
        <v>1098.35028</v>
      </c>
      <c r="H5" s="27">
        <v>228.15972000000002</v>
      </c>
      <c r="I5" s="27">
        <v>1476.0872676</v>
      </c>
      <c r="J5" s="27">
        <v>149.5772676</v>
      </c>
      <c r="K5" s="27">
        <v>89.74636056</v>
      </c>
      <c r="L5" s="27">
        <v>149.5772676</v>
      </c>
      <c r="M5" s="27">
        <v>388.90089576</v>
      </c>
      <c r="N5" s="27">
        <v>366.11676000000006</v>
      </c>
      <c r="O5" s="27">
        <v>59.83090704</v>
      </c>
      <c r="P5" s="27">
        <v>195.262272</v>
      </c>
      <c r="Q5" s="27">
        <v>621.2099390400001</v>
      </c>
      <c r="R5" s="27">
        <v>3739.4316900000003</v>
      </c>
    </row>
    <row r="7" spans="2:9" ht="12.75">
      <c r="B7" t="s">
        <v>15</v>
      </c>
      <c r="I7" t="s">
        <v>29</v>
      </c>
    </row>
    <row r="8" spans="2:11" ht="12.75">
      <c r="B8" s="1"/>
      <c r="C8" s="1" t="s">
        <v>14</v>
      </c>
      <c r="D8" s="4">
        <v>1</v>
      </c>
      <c r="E8" s="5">
        <v>2</v>
      </c>
      <c r="F8" s="4">
        <v>3</v>
      </c>
      <c r="G8" s="6">
        <v>4</v>
      </c>
      <c r="I8" s="14" t="s">
        <v>18</v>
      </c>
      <c r="J8" s="15"/>
      <c r="K8" s="17">
        <f>B33+C33</f>
        <v>0.834959148</v>
      </c>
    </row>
    <row r="9" spans="2:11" ht="12.75">
      <c r="B9" s="2"/>
      <c r="C9" s="2" t="s">
        <v>0</v>
      </c>
      <c r="D9" s="7" t="s">
        <v>5</v>
      </c>
      <c r="E9" s="8" t="s">
        <v>10</v>
      </c>
      <c r="F9" s="7" t="s">
        <v>6</v>
      </c>
      <c r="G9" s="9" t="s">
        <v>42</v>
      </c>
      <c r="I9" s="19" t="s">
        <v>20</v>
      </c>
      <c r="J9" s="20"/>
      <c r="K9" s="13">
        <v>3</v>
      </c>
    </row>
    <row r="10" spans="2:11" ht="12.75">
      <c r="B10" s="7" t="s">
        <v>3</v>
      </c>
      <c r="C10" s="2" t="s">
        <v>1</v>
      </c>
      <c r="D10" s="28">
        <f>B5</f>
        <v>201.62952</v>
      </c>
      <c r="E10" s="29">
        <f>G5+H5</f>
        <v>1326.5100000000002</v>
      </c>
      <c r="F10" s="28">
        <f>N5</f>
        <v>366.11676000000006</v>
      </c>
      <c r="G10" s="30">
        <f>L5</f>
        <v>149.5772676</v>
      </c>
      <c r="I10" s="19" t="s">
        <v>21</v>
      </c>
      <c r="J10" s="20"/>
      <c r="K10" s="13">
        <f>4*K9</f>
        <v>12</v>
      </c>
    </row>
    <row r="11" spans="2:11" ht="12.75">
      <c r="B11" s="2"/>
      <c r="C11" s="2" t="s">
        <v>9</v>
      </c>
      <c r="D11" s="7">
        <v>1</v>
      </c>
      <c r="E11" s="8">
        <v>2</v>
      </c>
      <c r="F11" s="7">
        <v>1</v>
      </c>
      <c r="G11" s="9">
        <v>1</v>
      </c>
      <c r="I11" s="14" t="s">
        <v>19</v>
      </c>
      <c r="J11" s="15"/>
      <c r="K11" s="18">
        <f>(1.5*K10+5)/(1-K8)</f>
        <v>139.35943568686864</v>
      </c>
    </row>
    <row r="12" spans="2:7" ht="12.75">
      <c r="B12" s="3"/>
      <c r="C12" s="3" t="s">
        <v>2</v>
      </c>
      <c r="D12" s="10">
        <v>1500</v>
      </c>
      <c r="E12" s="11">
        <v>1800</v>
      </c>
      <c r="F12" s="10">
        <v>1500</v>
      </c>
      <c r="G12" s="12">
        <v>1700</v>
      </c>
    </row>
    <row r="13" spans="2:9" ht="12.75">
      <c r="B13" s="1"/>
      <c r="C13" s="1" t="s">
        <v>14</v>
      </c>
      <c r="D13" s="4">
        <v>5</v>
      </c>
      <c r="E13" s="5">
        <v>6</v>
      </c>
      <c r="F13" s="4">
        <v>7</v>
      </c>
      <c r="G13" s="6">
        <v>8</v>
      </c>
      <c r="I13" t="s">
        <v>30</v>
      </c>
    </row>
    <row r="14" spans="2:14" ht="12.75">
      <c r="B14" s="2"/>
      <c r="C14" s="2" t="s">
        <v>0</v>
      </c>
      <c r="D14" s="7" t="s">
        <v>7</v>
      </c>
      <c r="E14" s="8" t="s">
        <v>11</v>
      </c>
      <c r="F14" s="7" t="s">
        <v>8</v>
      </c>
      <c r="G14" s="9" t="s">
        <v>43</v>
      </c>
      <c r="I14" s="4" t="s">
        <v>3</v>
      </c>
      <c r="J14" s="1" t="s">
        <v>14</v>
      </c>
      <c r="K14" s="4">
        <v>1</v>
      </c>
      <c r="L14" s="5">
        <v>2</v>
      </c>
      <c r="M14" s="4">
        <v>3</v>
      </c>
      <c r="N14" s="6">
        <v>4</v>
      </c>
    </row>
    <row r="15" spans="2:14" ht="12.75">
      <c r="B15" s="7" t="s">
        <v>4</v>
      </c>
      <c r="C15" s="2" t="s">
        <v>1</v>
      </c>
      <c r="D15" s="28">
        <f>F5</f>
        <v>149.5772676</v>
      </c>
      <c r="E15" s="29">
        <f>C5+D5</f>
        <v>1051.6040676</v>
      </c>
      <c r="F15" s="28">
        <f>J5</f>
        <v>149.5772676</v>
      </c>
      <c r="G15" s="30">
        <f>P5</f>
        <v>195.262272</v>
      </c>
      <c r="I15" s="10"/>
      <c r="J15" s="2" t="s">
        <v>22</v>
      </c>
      <c r="K15" s="22">
        <f>K11*(B33/K8)*(D21/B29)</f>
        <v>22.43540991781488</v>
      </c>
      <c r="L15" s="22">
        <f>K11*(B33/K8)*(E21/B29)</f>
        <v>61.500575432606574</v>
      </c>
      <c r="M15" s="22">
        <f>K11*(C33/K8)*(F21/C29)</f>
        <v>40.737981166558605</v>
      </c>
      <c r="N15" s="22">
        <f>K11*(C33/K8)*(G21/C29)</f>
        <v>14.685469169888576</v>
      </c>
    </row>
    <row r="16" spans="2:14" ht="12.75">
      <c r="B16" s="2"/>
      <c r="C16" s="2" t="s">
        <v>9</v>
      </c>
      <c r="D16" s="7">
        <v>1</v>
      </c>
      <c r="E16" s="8">
        <v>2</v>
      </c>
      <c r="F16" s="7">
        <v>1</v>
      </c>
      <c r="G16" s="9">
        <v>1</v>
      </c>
      <c r="I16" s="4" t="s">
        <v>4</v>
      </c>
      <c r="J16" s="1" t="s">
        <v>14</v>
      </c>
      <c r="K16" s="4">
        <v>5</v>
      </c>
      <c r="L16" s="5">
        <v>6</v>
      </c>
      <c r="M16" s="4">
        <v>7</v>
      </c>
      <c r="N16" s="6">
        <v>8</v>
      </c>
    </row>
    <row r="17" spans="2:14" ht="12.75">
      <c r="B17" s="3"/>
      <c r="C17" s="3" t="s">
        <v>2</v>
      </c>
      <c r="D17" s="10">
        <v>1500</v>
      </c>
      <c r="E17" s="11">
        <v>1800</v>
      </c>
      <c r="F17" s="10">
        <v>1500</v>
      </c>
      <c r="G17" s="12">
        <v>1700</v>
      </c>
      <c r="I17" s="3"/>
      <c r="J17" s="3" t="s">
        <v>22</v>
      </c>
      <c r="K17" s="23">
        <f>K11*(B33/K8)*(D24/B31)</f>
        <v>21.36113774466463</v>
      </c>
      <c r="L17" s="24">
        <f>K11*(B33/K8)*(E24/B31)</f>
        <v>62.57484760575682</v>
      </c>
      <c r="M17" s="23">
        <f>K11*(C33/K8)*(F24/C31)</f>
        <v>25.756213555400425</v>
      </c>
      <c r="N17" s="25">
        <f>K11*(C33/K8)*(G24/C31)</f>
        <v>29.667236781046757</v>
      </c>
    </row>
    <row r="19" spans="2:9" ht="12.75">
      <c r="B19" t="s">
        <v>31</v>
      </c>
      <c r="I19" t="s">
        <v>33</v>
      </c>
    </row>
    <row r="20" spans="2:11" ht="12.75">
      <c r="B20" s="1"/>
      <c r="C20" s="1" t="s">
        <v>14</v>
      </c>
      <c r="D20" s="4">
        <v>1</v>
      </c>
      <c r="E20" s="5">
        <v>2</v>
      </c>
      <c r="F20" s="4">
        <v>3</v>
      </c>
      <c r="G20" s="6">
        <v>4</v>
      </c>
      <c r="I20" s="4" t="s">
        <v>23</v>
      </c>
      <c r="J20" s="4" t="s">
        <v>24</v>
      </c>
      <c r="K20" s="4" t="s">
        <v>28</v>
      </c>
    </row>
    <row r="21" spans="2:11" ht="12.75">
      <c r="B21" s="7" t="s">
        <v>3</v>
      </c>
      <c r="C21" s="2" t="s">
        <v>16</v>
      </c>
      <c r="D21" s="16">
        <f>D10/(D11*D12)</f>
        <v>0.13441968</v>
      </c>
      <c r="E21" s="16">
        <f>E10/(E11*E12)</f>
        <v>0.36847500000000005</v>
      </c>
      <c r="F21" s="16">
        <f>F10/(F11*F12)</f>
        <v>0.24407784000000005</v>
      </c>
      <c r="G21" s="16">
        <f>G10/(G11*G12)</f>
        <v>0.087986628</v>
      </c>
      <c r="I21" s="23">
        <f>K15+L15</f>
        <v>83.93598535042145</v>
      </c>
      <c r="J21" s="23">
        <f>M15+N15</f>
        <v>55.42345033644718</v>
      </c>
      <c r="K21" s="23">
        <f>I21+J21</f>
        <v>139.35943568686864</v>
      </c>
    </row>
    <row r="22" spans="2:11" ht="12.75">
      <c r="B22" s="3"/>
      <c r="C22" s="2" t="s">
        <v>17</v>
      </c>
      <c r="D22" s="10" t="str">
        <f>IF(D21+E21&gt;D24+E24,"Yes","No")</f>
        <v>Yes</v>
      </c>
      <c r="E22" s="11" t="str">
        <f>IF(D21+E21&gt;D24+E24,"Yes","No")</f>
        <v>Yes</v>
      </c>
      <c r="F22" s="10" t="str">
        <f>IF(F21+G21&gt;F24+G24,"Yes","No")</f>
        <v>Yes</v>
      </c>
      <c r="G22" s="12" t="str">
        <f>IF(F21+G21&gt;F24+G24,"Yes","No")</f>
        <v>Yes</v>
      </c>
      <c r="I22" s="4" t="s">
        <v>25</v>
      </c>
      <c r="J22" s="4" t="s">
        <v>26</v>
      </c>
      <c r="K22" s="4" t="s">
        <v>28</v>
      </c>
    </row>
    <row r="23" spans="2:11" ht="12.75">
      <c r="B23" s="1"/>
      <c r="C23" s="1" t="s">
        <v>14</v>
      </c>
      <c r="D23" s="4">
        <v>5</v>
      </c>
      <c r="E23" s="5">
        <v>6</v>
      </c>
      <c r="F23" s="4">
        <v>7</v>
      </c>
      <c r="G23" s="6">
        <v>8</v>
      </c>
      <c r="I23" s="23">
        <f>K17+L17</f>
        <v>83.93598535042145</v>
      </c>
      <c r="J23" s="23">
        <f>M17+N17</f>
        <v>55.42345033644718</v>
      </c>
      <c r="K23" s="23">
        <f>I23+J23</f>
        <v>139.35943568686864</v>
      </c>
    </row>
    <row r="24" spans="2:7" ht="12.75">
      <c r="B24" s="7" t="s">
        <v>4</v>
      </c>
      <c r="C24" s="2" t="s">
        <v>0</v>
      </c>
      <c r="D24" s="16">
        <f>D15/(D16*D17)</f>
        <v>0.0997181784</v>
      </c>
      <c r="E24" s="16">
        <f>E15/(E16*E17)</f>
        <v>0.292112241</v>
      </c>
      <c r="F24" s="16">
        <f>F15/(F16*F17)</f>
        <v>0.0997181784</v>
      </c>
      <c r="G24" s="16">
        <f>G15/(G16*G17)</f>
        <v>0.11486016</v>
      </c>
    </row>
    <row r="25" spans="2:7" ht="12.75">
      <c r="B25" s="3"/>
      <c r="C25" s="3" t="s">
        <v>2</v>
      </c>
      <c r="D25" s="10" t="str">
        <f>IF(D24+E24&gt;D21+E21,"Yes","No")</f>
        <v>No</v>
      </c>
      <c r="E25" s="11" t="str">
        <f>IF(D24+E24&gt;D21+E21,"Yes","No")</f>
        <v>No</v>
      </c>
      <c r="F25" s="10" t="str">
        <f>IF(F24+G24&gt;F21+G21,"Yes","No")</f>
        <v>No</v>
      </c>
      <c r="G25" s="12" t="str">
        <f>IF(F24+G24&gt;F21+G21,"Yes","No")</f>
        <v>No</v>
      </c>
    </row>
    <row r="27" ht="12.75">
      <c r="B27" t="s">
        <v>32</v>
      </c>
    </row>
    <row r="28" spans="2:3" ht="12.75">
      <c r="B28" s="4" t="s">
        <v>23</v>
      </c>
      <c r="C28" s="4" t="s">
        <v>24</v>
      </c>
    </row>
    <row r="29" spans="2:3" ht="12.75">
      <c r="B29" s="21">
        <f>D21+E21</f>
        <v>0.50289468</v>
      </c>
      <c r="C29" s="21">
        <f>F21+G21</f>
        <v>0.33206446800000006</v>
      </c>
    </row>
    <row r="30" spans="2:3" ht="12.75">
      <c r="B30" s="4" t="s">
        <v>25</v>
      </c>
      <c r="C30" s="4" t="s">
        <v>26</v>
      </c>
    </row>
    <row r="31" spans="2:3" ht="12.75">
      <c r="B31" s="21">
        <f>D24+E24</f>
        <v>0.39183041939999996</v>
      </c>
      <c r="C31" s="21">
        <f>F24+G24</f>
        <v>0.2145783384</v>
      </c>
    </row>
    <row r="32" spans="2:4" ht="12.75">
      <c r="B32" s="4" t="s">
        <v>27</v>
      </c>
      <c r="C32" s="4" t="s">
        <v>27</v>
      </c>
      <c r="D32" s="4" t="s">
        <v>28</v>
      </c>
    </row>
    <row r="33" spans="2:4" ht="12.75">
      <c r="B33" s="21">
        <f>MAX(B29,B31)</f>
        <v>0.50289468</v>
      </c>
      <c r="C33" s="21">
        <f>MAX(C29,C31)</f>
        <v>0.33206446800000006</v>
      </c>
      <c r="D33" s="21">
        <f>B33+C33</f>
        <v>0.834959148</v>
      </c>
    </row>
  </sheetData>
  <mergeCells count="5">
    <mergeCell ref="R3:R4"/>
    <mergeCell ref="B3:E3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3"/>
  <sheetViews>
    <sheetView workbookViewId="0" topLeftCell="A1">
      <selection activeCell="J31" sqref="J31"/>
    </sheetView>
  </sheetViews>
  <sheetFormatPr defaultColWidth="9.140625" defaultRowHeight="12.75"/>
  <cols>
    <col min="1" max="1" width="3.00390625" style="0" customWidth="1"/>
  </cols>
  <sheetData>
    <row r="2" ht="12.75">
      <c r="B2" t="s">
        <v>47</v>
      </c>
    </row>
    <row r="3" spans="2:18" ht="12.75">
      <c r="B3" s="33" t="s">
        <v>34</v>
      </c>
      <c r="C3" s="33"/>
      <c r="D3" s="33"/>
      <c r="E3" s="33"/>
      <c r="F3" s="33" t="s">
        <v>35</v>
      </c>
      <c r="G3" s="33"/>
      <c r="H3" s="33"/>
      <c r="I3" s="33"/>
      <c r="J3" s="33" t="s">
        <v>36</v>
      </c>
      <c r="K3" s="33"/>
      <c r="L3" s="33"/>
      <c r="M3" s="33"/>
      <c r="N3" s="33" t="s">
        <v>37</v>
      </c>
      <c r="O3" s="33"/>
      <c r="P3" s="33"/>
      <c r="Q3" s="33"/>
      <c r="R3" s="31" t="s">
        <v>41</v>
      </c>
    </row>
    <row r="4" spans="2:18" ht="12.75">
      <c r="B4" s="26" t="s">
        <v>38</v>
      </c>
      <c r="C4" s="26" t="s">
        <v>39</v>
      </c>
      <c r="D4" s="26" t="s">
        <v>40</v>
      </c>
      <c r="E4" s="26" t="s">
        <v>28</v>
      </c>
      <c r="F4" s="26" t="s">
        <v>38</v>
      </c>
      <c r="G4" s="26" t="s">
        <v>39</v>
      </c>
      <c r="H4" s="26" t="s">
        <v>40</v>
      </c>
      <c r="I4" s="26" t="s">
        <v>28</v>
      </c>
      <c r="J4" s="26" t="s">
        <v>38</v>
      </c>
      <c r="K4" s="26" t="s">
        <v>39</v>
      </c>
      <c r="L4" s="26" t="s">
        <v>40</v>
      </c>
      <c r="M4" s="26" t="s">
        <v>28</v>
      </c>
      <c r="N4" s="26" t="s">
        <v>38</v>
      </c>
      <c r="O4" s="26" t="s">
        <v>39</v>
      </c>
      <c r="P4" s="26" t="s">
        <v>40</v>
      </c>
      <c r="Q4" s="26" t="s">
        <v>28</v>
      </c>
      <c r="R4" s="32"/>
    </row>
    <row r="5" spans="2:18" ht="12.75">
      <c r="B5" s="27">
        <v>201.62952</v>
      </c>
      <c r="C5" s="27">
        <v>902.0268</v>
      </c>
      <c r="D5" s="27">
        <v>149.5772676</v>
      </c>
      <c r="E5" s="27">
        <v>1253.2335876</v>
      </c>
      <c r="F5" s="27">
        <v>149.5772676</v>
      </c>
      <c r="G5" s="27">
        <v>1098.35028</v>
      </c>
      <c r="H5" s="27">
        <v>228.15972000000002</v>
      </c>
      <c r="I5" s="27">
        <v>1476.0872676</v>
      </c>
      <c r="J5" s="27">
        <v>149.5772676</v>
      </c>
      <c r="K5" s="27">
        <v>89.74636056</v>
      </c>
      <c r="L5" s="27">
        <v>149.5772676</v>
      </c>
      <c r="M5" s="27">
        <v>388.90089576</v>
      </c>
      <c r="N5" s="27">
        <v>366.11676000000006</v>
      </c>
      <c r="O5" s="27">
        <v>59.83090704</v>
      </c>
      <c r="P5" s="27">
        <v>195.262272</v>
      </c>
      <c r="Q5" s="27">
        <v>621.2099390400001</v>
      </c>
      <c r="R5" s="27">
        <v>3739.4316900000003</v>
      </c>
    </row>
    <row r="7" spans="2:9" ht="12.75">
      <c r="B7" t="s">
        <v>15</v>
      </c>
      <c r="I7" t="s">
        <v>29</v>
      </c>
    </row>
    <row r="8" spans="2:11" ht="12.75">
      <c r="B8" s="1"/>
      <c r="C8" s="1" t="s">
        <v>14</v>
      </c>
      <c r="D8" s="4">
        <v>1</v>
      </c>
      <c r="E8" s="5">
        <v>2</v>
      </c>
      <c r="F8" s="4">
        <v>3</v>
      </c>
      <c r="G8" s="6">
        <v>4</v>
      </c>
      <c r="I8" s="14" t="s">
        <v>18</v>
      </c>
      <c r="J8" s="15"/>
      <c r="K8" s="17">
        <f>B33+C33</f>
        <v>0.7539841224000001</v>
      </c>
    </row>
    <row r="9" spans="2:11" ht="12.75">
      <c r="B9" s="2"/>
      <c r="C9" s="2" t="s">
        <v>0</v>
      </c>
      <c r="D9" s="7" t="s">
        <v>5</v>
      </c>
      <c r="E9" s="8" t="s">
        <v>10</v>
      </c>
      <c r="F9" s="7" t="s">
        <v>6</v>
      </c>
      <c r="G9" s="9" t="s">
        <v>12</v>
      </c>
      <c r="I9" s="19" t="s">
        <v>20</v>
      </c>
      <c r="J9" s="20"/>
      <c r="K9" s="13">
        <v>3</v>
      </c>
    </row>
    <row r="10" spans="2:11" ht="12.75">
      <c r="B10" s="7" t="s">
        <v>3</v>
      </c>
      <c r="C10" s="2" t="s">
        <v>1</v>
      </c>
      <c r="D10" s="28">
        <f>B5</f>
        <v>201.62952</v>
      </c>
      <c r="E10" s="29">
        <f>G5</f>
        <v>1098.35028</v>
      </c>
      <c r="F10" s="28">
        <f>N5</f>
        <v>366.11676000000006</v>
      </c>
      <c r="G10" s="30">
        <f>K5+L5</f>
        <v>239.32362816</v>
      </c>
      <c r="I10" s="19" t="s">
        <v>21</v>
      </c>
      <c r="J10" s="20"/>
      <c r="K10" s="13">
        <f>4*K9</f>
        <v>12</v>
      </c>
    </row>
    <row r="11" spans="2:11" ht="12.75">
      <c r="B11" s="2"/>
      <c r="C11" s="2" t="s">
        <v>9</v>
      </c>
      <c r="D11" s="7">
        <v>1</v>
      </c>
      <c r="E11" s="8">
        <v>2</v>
      </c>
      <c r="F11" s="7">
        <v>1</v>
      </c>
      <c r="G11" s="9">
        <v>2</v>
      </c>
      <c r="I11" s="14" t="s">
        <v>19</v>
      </c>
      <c r="J11" s="15"/>
      <c r="K11" s="18">
        <f>(1.5*K10+5)/(1-K8)</f>
        <v>93.48990083231934</v>
      </c>
    </row>
    <row r="12" spans="2:7" ht="12.75">
      <c r="B12" s="3"/>
      <c r="C12" s="3" t="s">
        <v>2</v>
      </c>
      <c r="D12" s="10">
        <v>1500</v>
      </c>
      <c r="E12" s="11">
        <v>1800</v>
      </c>
      <c r="F12" s="10">
        <v>1500</v>
      </c>
      <c r="G12" s="12">
        <v>1700</v>
      </c>
    </row>
    <row r="13" spans="2:9" ht="12.75">
      <c r="B13" s="1"/>
      <c r="C13" s="1" t="s">
        <v>14</v>
      </c>
      <c r="D13" s="4">
        <v>5</v>
      </c>
      <c r="E13" s="5">
        <v>6</v>
      </c>
      <c r="F13" s="4">
        <v>7</v>
      </c>
      <c r="G13" s="6">
        <v>8</v>
      </c>
      <c r="I13" t="s">
        <v>30</v>
      </c>
    </row>
    <row r="14" spans="2:14" ht="12.75">
      <c r="B14" s="2"/>
      <c r="C14" s="2" t="s">
        <v>0</v>
      </c>
      <c r="D14" s="7" t="s">
        <v>7</v>
      </c>
      <c r="E14" s="8" t="s">
        <v>11</v>
      </c>
      <c r="F14" s="7" t="s">
        <v>8</v>
      </c>
      <c r="G14" s="9" t="s">
        <v>13</v>
      </c>
      <c r="I14" s="4" t="s">
        <v>3</v>
      </c>
      <c r="J14" s="1" t="s">
        <v>14</v>
      </c>
      <c r="K14" s="4">
        <v>1</v>
      </c>
      <c r="L14" s="5">
        <v>2</v>
      </c>
      <c r="M14" s="4">
        <v>3</v>
      </c>
      <c r="N14" s="6">
        <v>4</v>
      </c>
    </row>
    <row r="15" spans="2:14" ht="12.75">
      <c r="B15" s="7" t="s">
        <v>4</v>
      </c>
      <c r="C15" s="2" t="s">
        <v>1</v>
      </c>
      <c r="D15" s="28">
        <f>F5</f>
        <v>149.5772676</v>
      </c>
      <c r="E15" s="29">
        <f>C5+D5</f>
        <v>1051.6040676</v>
      </c>
      <c r="F15" s="28">
        <f>J5</f>
        <v>149.5772676</v>
      </c>
      <c r="G15" s="30">
        <f>O5+P5</f>
        <v>255.09317904</v>
      </c>
      <c r="I15" s="10"/>
      <c r="J15" s="2" t="s">
        <v>22</v>
      </c>
      <c r="K15" s="22">
        <f>K11*(B33/K8)*(D21/B29)</f>
        <v>16.667303965381354</v>
      </c>
      <c r="L15" s="22">
        <f>K11*(B33/K8)*(E21/B29)</f>
        <v>37.8303938687932</v>
      </c>
      <c r="M15" s="22">
        <f>K11*(C33/K8)*(F21/C29)</f>
        <v>30.26431509503456</v>
      </c>
      <c r="N15" s="22">
        <f>K11*(C33/K8)*(G21/C29)</f>
        <v>8.727887903110222</v>
      </c>
    </row>
    <row r="16" spans="2:14" ht="12.75">
      <c r="B16" s="2"/>
      <c r="C16" s="2" t="s">
        <v>9</v>
      </c>
      <c r="D16" s="7">
        <v>1</v>
      </c>
      <c r="E16" s="8">
        <v>2</v>
      </c>
      <c r="F16" s="7">
        <v>1</v>
      </c>
      <c r="G16" s="9">
        <v>2</v>
      </c>
      <c r="I16" s="4" t="s">
        <v>4</v>
      </c>
      <c r="J16" s="1" t="s">
        <v>14</v>
      </c>
      <c r="K16" s="4">
        <v>5</v>
      </c>
      <c r="L16" s="5">
        <v>6</v>
      </c>
      <c r="M16" s="4">
        <v>7</v>
      </c>
      <c r="N16" s="6">
        <v>8</v>
      </c>
    </row>
    <row r="17" spans="2:14" ht="12.75">
      <c r="B17" s="3"/>
      <c r="C17" s="3" t="s">
        <v>2</v>
      </c>
      <c r="D17" s="10">
        <v>1500</v>
      </c>
      <c r="E17" s="11">
        <v>1800</v>
      </c>
      <c r="F17" s="10">
        <v>1500</v>
      </c>
      <c r="G17" s="12">
        <v>1700</v>
      </c>
      <c r="I17" s="3"/>
      <c r="J17" s="3" t="s">
        <v>22</v>
      </c>
      <c r="K17" s="23">
        <f>K11*(B33/K8)*(D24/B31)</f>
        <v>13.869293668774079</v>
      </c>
      <c r="L17" s="24">
        <f>K11*(B33/K8)*(E24/B31)</f>
        <v>40.62840416540048</v>
      </c>
      <c r="M17" s="23">
        <f>K11*(C33/K8)*(F24/C31)</f>
        <v>22.250813816147797</v>
      </c>
      <c r="N17" s="25">
        <f>K11*(C33/K8)*(G24/C31)</f>
        <v>16.74138918199698</v>
      </c>
    </row>
    <row r="19" spans="2:9" ht="12.75">
      <c r="B19" t="s">
        <v>31</v>
      </c>
      <c r="I19" t="s">
        <v>33</v>
      </c>
    </row>
    <row r="20" spans="2:11" ht="12.75">
      <c r="B20" s="1"/>
      <c r="C20" s="1" t="s">
        <v>14</v>
      </c>
      <c r="D20" s="4">
        <v>1</v>
      </c>
      <c r="E20" s="5">
        <v>2</v>
      </c>
      <c r="F20" s="4">
        <v>3</v>
      </c>
      <c r="G20" s="6">
        <v>4</v>
      </c>
      <c r="I20" s="4" t="s">
        <v>23</v>
      </c>
      <c r="J20" s="4" t="s">
        <v>24</v>
      </c>
      <c r="K20" s="4" t="s">
        <v>28</v>
      </c>
    </row>
    <row r="21" spans="2:11" ht="12.75">
      <c r="B21" s="7" t="s">
        <v>3</v>
      </c>
      <c r="C21" s="2" t="s">
        <v>16</v>
      </c>
      <c r="D21" s="16">
        <f>D10/(D11*D12)</f>
        <v>0.13441968</v>
      </c>
      <c r="E21" s="16">
        <f>E10/(E11*E12)</f>
        <v>0.3050973</v>
      </c>
      <c r="F21" s="16">
        <f>F10/(F11*F12)</f>
        <v>0.24407784000000005</v>
      </c>
      <c r="G21" s="16">
        <f>G10/(G11*G12)</f>
        <v>0.0703893024</v>
      </c>
      <c r="I21" s="23">
        <f>K15+L15</f>
        <v>54.49769783417456</v>
      </c>
      <c r="J21" s="23">
        <f>M15+N15</f>
        <v>38.99220299814478</v>
      </c>
      <c r="K21" s="23">
        <f>I21+J21</f>
        <v>93.48990083231934</v>
      </c>
    </row>
    <row r="22" spans="2:11" ht="12.75">
      <c r="B22" s="3"/>
      <c r="C22" s="2" t="s">
        <v>17</v>
      </c>
      <c r="D22" s="10" t="str">
        <f>IF(D21+E21&gt;D24+E24,"Yes","No")</f>
        <v>Yes</v>
      </c>
      <c r="E22" s="11" t="str">
        <f>IF(D21+E21&gt;D24+E24,"Yes","No")</f>
        <v>Yes</v>
      </c>
      <c r="F22" s="10" t="str">
        <f>IF(F21+G21&gt;F24+G24,"Yes","No")</f>
        <v>Yes</v>
      </c>
      <c r="G22" s="12" t="str">
        <f>IF(F21+G21&gt;F24+G24,"Yes","No")</f>
        <v>Yes</v>
      </c>
      <c r="I22" s="4" t="s">
        <v>25</v>
      </c>
      <c r="J22" s="4" t="s">
        <v>26</v>
      </c>
      <c r="K22" s="4" t="s">
        <v>28</v>
      </c>
    </row>
    <row r="23" spans="2:11" ht="12.75">
      <c r="B23" s="1"/>
      <c r="C23" s="1" t="s">
        <v>14</v>
      </c>
      <c r="D23" s="4">
        <v>5</v>
      </c>
      <c r="E23" s="5">
        <v>6</v>
      </c>
      <c r="F23" s="4">
        <v>7</v>
      </c>
      <c r="G23" s="6">
        <v>8</v>
      </c>
      <c r="I23" s="23">
        <f>K17+L17</f>
        <v>54.49769783417456</v>
      </c>
      <c r="J23" s="23">
        <f>M17+N17</f>
        <v>38.992202998144776</v>
      </c>
      <c r="K23" s="23">
        <f>I23+J23</f>
        <v>93.48990083231934</v>
      </c>
    </row>
    <row r="24" spans="2:7" ht="12.75">
      <c r="B24" s="7" t="s">
        <v>4</v>
      </c>
      <c r="C24" s="2" t="s">
        <v>0</v>
      </c>
      <c r="D24" s="16">
        <f>D15/(D16*D17)</f>
        <v>0.0997181784</v>
      </c>
      <c r="E24" s="16">
        <f>E15/(E16*E17)</f>
        <v>0.292112241</v>
      </c>
      <c r="F24" s="16">
        <f>F15/(F16*F17)</f>
        <v>0.0997181784</v>
      </c>
      <c r="G24" s="16">
        <f>G15/(G16*G17)</f>
        <v>0.0750274056</v>
      </c>
    </row>
    <row r="25" spans="2:7" ht="12.75">
      <c r="B25" s="3"/>
      <c r="C25" s="3" t="s">
        <v>2</v>
      </c>
      <c r="D25" s="10" t="str">
        <f>IF(D24+E24&gt;D21+E21,"Yes","No")</f>
        <v>No</v>
      </c>
      <c r="E25" s="11" t="str">
        <f>IF(D24+E24&gt;D21+E21,"Yes","No")</f>
        <v>No</v>
      </c>
      <c r="F25" s="10" t="str">
        <f>IF(F24+G24&gt;F21+G21,"Yes","No")</f>
        <v>No</v>
      </c>
      <c r="G25" s="12" t="str">
        <f>IF(F24+G24&gt;F21+G21,"Yes","No")</f>
        <v>No</v>
      </c>
    </row>
    <row r="27" ht="12.75">
      <c r="B27" t="s">
        <v>32</v>
      </c>
    </row>
    <row r="28" spans="2:3" ht="12.75">
      <c r="B28" s="4" t="s">
        <v>23</v>
      </c>
      <c r="C28" s="4" t="s">
        <v>24</v>
      </c>
    </row>
    <row r="29" spans="2:3" ht="12.75">
      <c r="B29" s="21">
        <f>D21+E21</f>
        <v>0.43951698000000006</v>
      </c>
      <c r="C29" s="21">
        <f>F21+G21</f>
        <v>0.31446714240000007</v>
      </c>
    </row>
    <row r="30" spans="2:3" ht="12.75">
      <c r="B30" s="4" t="s">
        <v>25</v>
      </c>
      <c r="C30" s="4" t="s">
        <v>26</v>
      </c>
    </row>
    <row r="31" spans="2:3" ht="12.75">
      <c r="B31" s="21">
        <f>D24+E24</f>
        <v>0.39183041939999996</v>
      </c>
      <c r="C31" s="21">
        <f>F24+G24</f>
        <v>0.174745584</v>
      </c>
    </row>
    <row r="32" spans="2:4" ht="12.75">
      <c r="B32" s="4" t="s">
        <v>27</v>
      </c>
      <c r="C32" s="4" t="s">
        <v>27</v>
      </c>
      <c r="D32" s="4" t="s">
        <v>28</v>
      </c>
    </row>
    <row r="33" spans="2:4" ht="12.75">
      <c r="B33" s="21">
        <f>MAX(B29,B31)</f>
        <v>0.43951698000000006</v>
      </c>
      <c r="C33" s="21">
        <f>MAX(C29,C31)</f>
        <v>0.31446714240000007</v>
      </c>
      <c r="D33" s="21">
        <f>B33+C33</f>
        <v>0.7539841224000001</v>
      </c>
    </row>
  </sheetData>
  <mergeCells count="5">
    <mergeCell ref="R3:R4"/>
    <mergeCell ref="B3:E3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3"/>
  <sheetViews>
    <sheetView workbookViewId="0" topLeftCell="A1">
      <selection activeCell="D11" sqref="D11"/>
    </sheetView>
  </sheetViews>
  <sheetFormatPr defaultColWidth="9.140625" defaultRowHeight="12.75"/>
  <cols>
    <col min="1" max="1" width="3.00390625" style="0" customWidth="1"/>
  </cols>
  <sheetData>
    <row r="2" ht="12.75">
      <c r="B2" t="s">
        <v>47</v>
      </c>
    </row>
    <row r="3" spans="2:18" ht="12.75">
      <c r="B3" s="33" t="s">
        <v>34</v>
      </c>
      <c r="C3" s="33"/>
      <c r="D3" s="33"/>
      <c r="E3" s="33"/>
      <c r="F3" s="33" t="s">
        <v>35</v>
      </c>
      <c r="G3" s="33"/>
      <c r="H3" s="33"/>
      <c r="I3" s="33"/>
      <c r="J3" s="33" t="s">
        <v>36</v>
      </c>
      <c r="K3" s="33"/>
      <c r="L3" s="33"/>
      <c r="M3" s="33"/>
      <c r="N3" s="33" t="s">
        <v>37</v>
      </c>
      <c r="O3" s="33"/>
      <c r="P3" s="33"/>
      <c r="Q3" s="33"/>
      <c r="R3" s="31" t="s">
        <v>41</v>
      </c>
    </row>
    <row r="4" spans="2:18" ht="12.75">
      <c r="B4" s="26" t="s">
        <v>38</v>
      </c>
      <c r="C4" s="26" t="s">
        <v>39</v>
      </c>
      <c r="D4" s="26" t="s">
        <v>40</v>
      </c>
      <c r="E4" s="26" t="s">
        <v>28</v>
      </c>
      <c r="F4" s="26" t="s">
        <v>38</v>
      </c>
      <c r="G4" s="26" t="s">
        <v>39</v>
      </c>
      <c r="H4" s="26" t="s">
        <v>40</v>
      </c>
      <c r="I4" s="26" t="s">
        <v>28</v>
      </c>
      <c r="J4" s="26" t="s">
        <v>38</v>
      </c>
      <c r="K4" s="26" t="s">
        <v>39</v>
      </c>
      <c r="L4" s="26" t="s">
        <v>40</v>
      </c>
      <c r="M4" s="26" t="s">
        <v>28</v>
      </c>
      <c r="N4" s="26" t="s">
        <v>38</v>
      </c>
      <c r="O4" s="26" t="s">
        <v>39</v>
      </c>
      <c r="P4" s="26" t="s">
        <v>40</v>
      </c>
      <c r="Q4" s="26" t="s">
        <v>28</v>
      </c>
      <c r="R4" s="32"/>
    </row>
    <row r="5" spans="2:18" ht="12.75">
      <c r="B5" s="27">
        <v>201.62952</v>
      </c>
      <c r="C5" s="27">
        <v>902.0268</v>
      </c>
      <c r="D5" s="27">
        <v>149.5772676</v>
      </c>
      <c r="E5" s="27">
        <v>1253.2335876</v>
      </c>
      <c r="F5" s="27">
        <v>149.5772676</v>
      </c>
      <c r="G5" s="27">
        <v>1098.35028</v>
      </c>
      <c r="H5" s="27">
        <v>228.15972000000002</v>
      </c>
      <c r="I5" s="27">
        <v>1476.0872676</v>
      </c>
      <c r="J5" s="27">
        <v>149.5772676</v>
      </c>
      <c r="K5" s="27">
        <v>89.74636056</v>
      </c>
      <c r="L5" s="27">
        <v>149.5772676</v>
      </c>
      <c r="M5" s="27">
        <v>388.90089576</v>
      </c>
      <c r="N5" s="27">
        <v>366.11676000000006</v>
      </c>
      <c r="O5" s="27">
        <v>59.83090704</v>
      </c>
      <c r="P5" s="27">
        <v>195.262272</v>
      </c>
      <c r="Q5" s="27">
        <v>621.2099390400001</v>
      </c>
      <c r="R5" s="27">
        <v>3739.4316900000003</v>
      </c>
    </row>
    <row r="7" spans="2:9" ht="12.75">
      <c r="B7" t="s">
        <v>15</v>
      </c>
      <c r="I7" t="s">
        <v>29</v>
      </c>
    </row>
    <row r="8" spans="2:11" ht="12.75">
      <c r="B8" s="1"/>
      <c r="C8" s="1" t="s">
        <v>14</v>
      </c>
      <c r="D8" s="4">
        <v>1</v>
      </c>
      <c r="E8" s="5">
        <v>2</v>
      </c>
      <c r="F8" s="4">
        <v>3</v>
      </c>
      <c r="G8" s="6">
        <v>4</v>
      </c>
      <c r="I8" s="14" t="s">
        <v>18</v>
      </c>
      <c r="J8" s="15"/>
      <c r="K8" s="17">
        <f>B33+C33</f>
        <v>0.7997644968000001</v>
      </c>
    </row>
    <row r="9" spans="2:11" ht="12.75">
      <c r="B9" s="2"/>
      <c r="C9" s="2" t="s">
        <v>0</v>
      </c>
      <c r="D9" s="7" t="s">
        <v>5</v>
      </c>
      <c r="E9" s="8" t="s">
        <v>10</v>
      </c>
      <c r="F9" s="7" t="s">
        <v>6</v>
      </c>
      <c r="G9" s="9" t="s">
        <v>44</v>
      </c>
      <c r="I9" s="19" t="s">
        <v>20</v>
      </c>
      <c r="J9" s="20"/>
      <c r="K9" s="13">
        <v>3</v>
      </c>
    </row>
    <row r="10" spans="2:11" ht="12.75">
      <c r="B10" s="7" t="s">
        <v>3</v>
      </c>
      <c r="C10" s="2" t="s">
        <v>1</v>
      </c>
      <c r="D10" s="28">
        <f>B5</f>
        <v>201.62952</v>
      </c>
      <c r="E10" s="29">
        <f>G5+H5</f>
        <v>1326.5100000000002</v>
      </c>
      <c r="F10" s="28">
        <f>N5</f>
        <v>366.11676000000006</v>
      </c>
      <c r="G10" s="30">
        <f>K5</f>
        <v>89.74636056</v>
      </c>
      <c r="I10" s="19" t="s">
        <v>21</v>
      </c>
      <c r="J10" s="20"/>
      <c r="K10" s="13">
        <f>4*K9</f>
        <v>12</v>
      </c>
    </row>
    <row r="11" spans="2:11" ht="12.75">
      <c r="B11" s="2"/>
      <c r="C11" s="2" t="s">
        <v>9</v>
      </c>
      <c r="D11" s="7">
        <v>1</v>
      </c>
      <c r="E11" s="8">
        <v>2</v>
      </c>
      <c r="F11" s="7">
        <v>1</v>
      </c>
      <c r="G11" s="9">
        <v>1</v>
      </c>
      <c r="I11" s="14" t="s">
        <v>19</v>
      </c>
      <c r="J11" s="15"/>
      <c r="K11" s="18">
        <f>(1.5*K10+5)/(1-K8)</f>
        <v>114.8647449250149</v>
      </c>
    </row>
    <row r="12" spans="2:7" ht="12.75">
      <c r="B12" s="3"/>
      <c r="C12" s="3" t="s">
        <v>2</v>
      </c>
      <c r="D12" s="10">
        <v>1500</v>
      </c>
      <c r="E12" s="11">
        <v>1800</v>
      </c>
      <c r="F12" s="10">
        <v>1500</v>
      </c>
      <c r="G12" s="12">
        <v>1700</v>
      </c>
    </row>
    <row r="13" spans="2:9" ht="12.75">
      <c r="B13" s="1"/>
      <c r="C13" s="1" t="s">
        <v>14</v>
      </c>
      <c r="D13" s="4">
        <v>5</v>
      </c>
      <c r="E13" s="5">
        <v>6</v>
      </c>
      <c r="F13" s="4">
        <v>7</v>
      </c>
      <c r="G13" s="6">
        <v>8</v>
      </c>
      <c r="I13" t="s">
        <v>30</v>
      </c>
    </row>
    <row r="14" spans="2:14" ht="12.75">
      <c r="B14" s="2"/>
      <c r="C14" s="2" t="s">
        <v>0</v>
      </c>
      <c r="D14" s="7" t="s">
        <v>7</v>
      </c>
      <c r="E14" s="8" t="s">
        <v>11</v>
      </c>
      <c r="F14" s="7" t="s">
        <v>8</v>
      </c>
      <c r="G14" s="9" t="s">
        <v>45</v>
      </c>
      <c r="I14" s="4" t="s">
        <v>3</v>
      </c>
      <c r="J14" s="1" t="s">
        <v>14</v>
      </c>
      <c r="K14" s="4">
        <v>1</v>
      </c>
      <c r="L14" s="5">
        <v>2</v>
      </c>
      <c r="M14" s="4">
        <v>3</v>
      </c>
      <c r="N14" s="6">
        <v>4</v>
      </c>
    </row>
    <row r="15" spans="2:14" ht="12.75">
      <c r="B15" s="7" t="s">
        <v>4</v>
      </c>
      <c r="C15" s="2" t="s">
        <v>1</v>
      </c>
      <c r="D15" s="28">
        <f>F5</f>
        <v>149.5772676</v>
      </c>
      <c r="E15" s="29">
        <f>C5+D5</f>
        <v>1051.6040676</v>
      </c>
      <c r="F15" s="28">
        <f>J5</f>
        <v>149.5772676</v>
      </c>
      <c r="G15" s="30">
        <f>O5</f>
        <v>59.83090704</v>
      </c>
      <c r="I15" s="10"/>
      <c r="J15" s="2" t="s">
        <v>22</v>
      </c>
      <c r="K15" s="22">
        <f>K11*(B33/K8)*(D21/B29)</f>
        <v>19.305786038115773</v>
      </c>
      <c r="L15" s="22">
        <f>K11*(B33/K8)*(E21/B29)</f>
        <v>52.92156260448402</v>
      </c>
      <c r="M15" s="22">
        <f>K11*(C33/K8)*(F21/C29)</f>
        <v>35.05524306921022</v>
      </c>
      <c r="N15" s="22">
        <f>K11*(C33/K8)*(G21/C29)</f>
        <v>7.5821532132048794</v>
      </c>
    </row>
    <row r="16" spans="2:14" ht="12.75">
      <c r="B16" s="2"/>
      <c r="C16" s="2" t="s">
        <v>9</v>
      </c>
      <c r="D16" s="7">
        <v>1</v>
      </c>
      <c r="E16" s="8">
        <v>2</v>
      </c>
      <c r="F16" s="7">
        <v>1</v>
      </c>
      <c r="G16" s="9">
        <v>1</v>
      </c>
      <c r="I16" s="4" t="s">
        <v>4</v>
      </c>
      <c r="J16" s="1" t="s">
        <v>14</v>
      </c>
      <c r="K16" s="4">
        <v>5</v>
      </c>
      <c r="L16" s="5">
        <v>6</v>
      </c>
      <c r="M16" s="4">
        <v>7</v>
      </c>
      <c r="N16" s="6">
        <v>8</v>
      </c>
    </row>
    <row r="17" spans="2:14" ht="12.75">
      <c r="B17" s="3"/>
      <c r="C17" s="3" t="s">
        <v>2</v>
      </c>
      <c r="D17" s="10">
        <v>1500</v>
      </c>
      <c r="E17" s="11">
        <v>1800</v>
      </c>
      <c r="F17" s="10">
        <v>1500</v>
      </c>
      <c r="G17" s="12">
        <v>1700</v>
      </c>
      <c r="I17" s="3"/>
      <c r="J17" s="3" t="s">
        <v>22</v>
      </c>
      <c r="K17" s="23">
        <f>K11*(B33/K8)*(D24/B31)</f>
        <v>18.381369288098117</v>
      </c>
      <c r="L17" s="24">
        <f>K11*(B33/K8)*(E24/B31)</f>
        <v>53.84597935450169</v>
      </c>
      <c r="M17" s="23">
        <f>K11*(C33/K8)*(F24/C31)</f>
        <v>31.51459725221985</v>
      </c>
      <c r="N17" s="25">
        <f>K11*(C33/K8)*(G24/C31)</f>
        <v>11.122799030195242</v>
      </c>
    </row>
    <row r="19" spans="2:9" ht="12.75">
      <c r="B19" t="s">
        <v>31</v>
      </c>
      <c r="I19" t="s">
        <v>33</v>
      </c>
    </row>
    <row r="20" spans="2:11" ht="12.75">
      <c r="B20" s="1"/>
      <c r="C20" s="1" t="s">
        <v>14</v>
      </c>
      <c r="D20" s="4">
        <v>1</v>
      </c>
      <c r="E20" s="5">
        <v>2</v>
      </c>
      <c r="F20" s="4">
        <v>3</v>
      </c>
      <c r="G20" s="6">
        <v>4</v>
      </c>
      <c r="I20" s="4" t="s">
        <v>23</v>
      </c>
      <c r="J20" s="4" t="s">
        <v>24</v>
      </c>
      <c r="K20" s="4" t="s">
        <v>28</v>
      </c>
    </row>
    <row r="21" spans="2:11" ht="12.75">
      <c r="B21" s="7" t="s">
        <v>3</v>
      </c>
      <c r="C21" s="2" t="s">
        <v>16</v>
      </c>
      <c r="D21" s="16">
        <f>D10/(D11*D12)</f>
        <v>0.13441968</v>
      </c>
      <c r="E21" s="16">
        <f>E10/(E11*E12)</f>
        <v>0.36847500000000005</v>
      </c>
      <c r="F21" s="16">
        <f>F10/(F11*F12)</f>
        <v>0.24407784000000005</v>
      </c>
      <c r="G21" s="16">
        <f>G10/(G11*G12)</f>
        <v>0.0527919768</v>
      </c>
      <c r="I21" s="23">
        <f>K15+L15</f>
        <v>72.2273486425998</v>
      </c>
      <c r="J21" s="23">
        <f>M15+N15</f>
        <v>42.6373962824151</v>
      </c>
      <c r="K21" s="23">
        <f>I21+J21</f>
        <v>114.86474492501489</v>
      </c>
    </row>
    <row r="22" spans="2:11" ht="12.75">
      <c r="B22" s="3"/>
      <c r="C22" s="2" t="s">
        <v>17</v>
      </c>
      <c r="D22" s="10" t="str">
        <f>IF(D21+E21&gt;D24+E24,"Yes","No")</f>
        <v>Yes</v>
      </c>
      <c r="E22" s="11" t="str">
        <f>IF(D21+E21&gt;D24+E24,"Yes","No")</f>
        <v>Yes</v>
      </c>
      <c r="F22" s="10" t="str">
        <f>IF(F21+G21&gt;F24+G24,"Yes","No")</f>
        <v>Yes</v>
      </c>
      <c r="G22" s="12" t="str">
        <f>IF(F21+G21&gt;F24+G24,"Yes","No")</f>
        <v>Yes</v>
      </c>
      <c r="I22" s="4" t="s">
        <v>25</v>
      </c>
      <c r="J22" s="4" t="s">
        <v>26</v>
      </c>
      <c r="K22" s="4" t="s">
        <v>28</v>
      </c>
    </row>
    <row r="23" spans="2:11" ht="12.75">
      <c r="B23" s="1"/>
      <c r="C23" s="1" t="s">
        <v>14</v>
      </c>
      <c r="D23" s="4">
        <v>5</v>
      </c>
      <c r="E23" s="5">
        <v>6</v>
      </c>
      <c r="F23" s="4">
        <v>7</v>
      </c>
      <c r="G23" s="6">
        <v>8</v>
      </c>
      <c r="I23" s="23">
        <f>K17+L17</f>
        <v>72.22734864259981</v>
      </c>
      <c r="J23" s="23">
        <f>M17+N17</f>
        <v>42.6373962824151</v>
      </c>
      <c r="K23" s="23">
        <f>I23+J23</f>
        <v>114.8647449250149</v>
      </c>
    </row>
    <row r="24" spans="2:7" ht="12.75">
      <c r="B24" s="7" t="s">
        <v>4</v>
      </c>
      <c r="C24" s="2" t="s">
        <v>0</v>
      </c>
      <c r="D24" s="16">
        <f>D15/(D16*D17)</f>
        <v>0.0997181784</v>
      </c>
      <c r="E24" s="16">
        <f>E15/(E16*E17)</f>
        <v>0.292112241</v>
      </c>
      <c r="F24" s="16">
        <f>F15/(F16*F17)</f>
        <v>0.0997181784</v>
      </c>
      <c r="G24" s="16">
        <f>G15/(G16*G17)</f>
        <v>0.0351946512</v>
      </c>
    </row>
    <row r="25" spans="2:7" ht="12.75">
      <c r="B25" s="3"/>
      <c r="C25" s="3" t="s">
        <v>2</v>
      </c>
      <c r="D25" s="10" t="str">
        <f>IF(D24+E24&gt;D21+E21,"Yes","No")</f>
        <v>No</v>
      </c>
      <c r="E25" s="11" t="str">
        <f>IF(D24+E24&gt;D21+E21,"Yes","No")</f>
        <v>No</v>
      </c>
      <c r="F25" s="10" t="str">
        <f>IF(F24+G24&gt;F21+G21,"Yes","No")</f>
        <v>No</v>
      </c>
      <c r="G25" s="12" t="str">
        <f>IF(F24+G24&gt;F21+G21,"Yes","No")</f>
        <v>No</v>
      </c>
    </row>
    <row r="27" ht="12.75">
      <c r="B27" t="s">
        <v>32</v>
      </c>
    </row>
    <row r="28" spans="2:3" ht="12.75">
      <c r="B28" s="4" t="s">
        <v>23</v>
      </c>
      <c r="C28" s="4" t="s">
        <v>24</v>
      </c>
    </row>
    <row r="29" spans="2:3" ht="12.75">
      <c r="B29" s="21">
        <f>D21+E21</f>
        <v>0.50289468</v>
      </c>
      <c r="C29" s="21">
        <f>F21+G21</f>
        <v>0.2968698168</v>
      </c>
    </row>
    <row r="30" spans="2:3" ht="12.75">
      <c r="B30" s="4" t="s">
        <v>25</v>
      </c>
      <c r="C30" s="4" t="s">
        <v>26</v>
      </c>
    </row>
    <row r="31" spans="2:3" ht="12.75">
      <c r="B31" s="21">
        <f>D24+E24</f>
        <v>0.39183041939999996</v>
      </c>
      <c r="C31" s="21">
        <f>F24+G24</f>
        <v>0.1349128296</v>
      </c>
    </row>
    <row r="32" spans="2:4" ht="12.75">
      <c r="B32" s="4" t="s">
        <v>27</v>
      </c>
      <c r="C32" s="4" t="s">
        <v>27</v>
      </c>
      <c r="D32" s="4" t="s">
        <v>28</v>
      </c>
    </row>
    <row r="33" spans="2:4" ht="12.75">
      <c r="B33" s="21">
        <f>MAX(B29,B31)</f>
        <v>0.50289468</v>
      </c>
      <c r="C33" s="21">
        <f>MAX(C29,C31)</f>
        <v>0.2968698168</v>
      </c>
      <c r="D33" s="21">
        <f>B33+C33</f>
        <v>0.7997644968000001</v>
      </c>
    </row>
  </sheetData>
  <mergeCells count="5">
    <mergeCell ref="R3:R4"/>
    <mergeCell ref="B3:E3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3"/>
  <sheetViews>
    <sheetView workbookViewId="0" topLeftCell="A1">
      <selection activeCell="G14" sqref="G14"/>
    </sheetView>
  </sheetViews>
  <sheetFormatPr defaultColWidth="9.140625" defaultRowHeight="12.75"/>
  <cols>
    <col min="1" max="1" width="3.00390625" style="0" customWidth="1"/>
  </cols>
  <sheetData>
    <row r="2" ht="12.75">
      <c r="B2" t="s">
        <v>47</v>
      </c>
    </row>
    <row r="3" spans="2:18" ht="12.75">
      <c r="B3" s="33" t="s">
        <v>34</v>
      </c>
      <c r="C3" s="33"/>
      <c r="D3" s="33"/>
      <c r="E3" s="33"/>
      <c r="F3" s="33" t="s">
        <v>35</v>
      </c>
      <c r="G3" s="33"/>
      <c r="H3" s="33"/>
      <c r="I3" s="33"/>
      <c r="J3" s="33" t="s">
        <v>36</v>
      </c>
      <c r="K3" s="33"/>
      <c r="L3" s="33"/>
      <c r="M3" s="33"/>
      <c r="N3" s="33" t="s">
        <v>37</v>
      </c>
      <c r="O3" s="33"/>
      <c r="P3" s="33"/>
      <c r="Q3" s="33"/>
      <c r="R3" s="31" t="s">
        <v>41</v>
      </c>
    </row>
    <row r="4" spans="2:18" ht="12.75">
      <c r="B4" s="26" t="s">
        <v>38</v>
      </c>
      <c r="C4" s="26" t="s">
        <v>39</v>
      </c>
      <c r="D4" s="26" t="s">
        <v>40</v>
      </c>
      <c r="E4" s="26" t="s">
        <v>28</v>
      </c>
      <c r="F4" s="26" t="s">
        <v>38</v>
      </c>
      <c r="G4" s="26" t="s">
        <v>39</v>
      </c>
      <c r="H4" s="26" t="s">
        <v>40</v>
      </c>
      <c r="I4" s="26" t="s">
        <v>28</v>
      </c>
      <c r="J4" s="26" t="s">
        <v>38</v>
      </c>
      <c r="K4" s="26" t="s">
        <v>39</v>
      </c>
      <c r="L4" s="26" t="s">
        <v>40</v>
      </c>
      <c r="M4" s="26" t="s">
        <v>28</v>
      </c>
      <c r="N4" s="26" t="s">
        <v>38</v>
      </c>
      <c r="O4" s="26" t="s">
        <v>39</v>
      </c>
      <c r="P4" s="26" t="s">
        <v>40</v>
      </c>
      <c r="Q4" s="26" t="s">
        <v>28</v>
      </c>
      <c r="R4" s="32"/>
    </row>
    <row r="5" spans="2:18" ht="12.75">
      <c r="B5" s="27">
        <v>201.62952</v>
      </c>
      <c r="C5" s="27">
        <v>902.0268</v>
      </c>
      <c r="D5" s="27">
        <v>149.5772676</v>
      </c>
      <c r="E5" s="27">
        <v>1253.2335876</v>
      </c>
      <c r="F5" s="27">
        <v>149.5772676</v>
      </c>
      <c r="G5" s="27">
        <v>1098.35028</v>
      </c>
      <c r="H5" s="27">
        <v>228.15972000000002</v>
      </c>
      <c r="I5" s="27">
        <v>1476.0872676</v>
      </c>
      <c r="J5" s="27">
        <v>149.5772676</v>
      </c>
      <c r="K5" s="27">
        <v>89.74636056</v>
      </c>
      <c r="L5" s="27">
        <v>149.5772676</v>
      </c>
      <c r="M5" s="27">
        <v>388.90089576</v>
      </c>
      <c r="N5" s="27">
        <v>366.11676000000006</v>
      </c>
      <c r="O5" s="27">
        <v>59.83090704</v>
      </c>
      <c r="P5" s="27">
        <v>195.262272</v>
      </c>
      <c r="Q5" s="27">
        <v>621.2099390400001</v>
      </c>
      <c r="R5" s="27">
        <v>3739.4316900000003</v>
      </c>
    </row>
    <row r="7" spans="2:9" ht="12.75">
      <c r="B7" t="s">
        <v>15</v>
      </c>
      <c r="I7" t="s">
        <v>29</v>
      </c>
    </row>
    <row r="8" spans="2:11" ht="12.75">
      <c r="B8" s="1"/>
      <c r="C8" s="1" t="s">
        <v>14</v>
      </c>
      <c r="D8" s="4">
        <v>1</v>
      </c>
      <c r="E8" s="5">
        <v>2</v>
      </c>
      <c r="F8" s="4">
        <v>3</v>
      </c>
      <c r="G8" s="6">
        <v>4</v>
      </c>
      <c r="I8" s="14" t="s">
        <v>18</v>
      </c>
      <c r="J8" s="15"/>
      <c r="K8" s="17">
        <f>B33+C33</f>
        <v>0.7363867968000001</v>
      </c>
    </row>
    <row r="9" spans="2:11" ht="12.75">
      <c r="B9" s="2"/>
      <c r="C9" s="2" t="s">
        <v>0</v>
      </c>
      <c r="D9" s="7" t="s">
        <v>5</v>
      </c>
      <c r="E9" s="8" t="s">
        <v>46</v>
      </c>
      <c r="F9" s="7" t="s">
        <v>6</v>
      </c>
      <c r="G9" s="9" t="s">
        <v>44</v>
      </c>
      <c r="I9" s="19" t="s">
        <v>20</v>
      </c>
      <c r="J9" s="20"/>
      <c r="K9" s="13">
        <v>3</v>
      </c>
    </row>
    <row r="10" spans="2:11" ht="12.75">
      <c r="B10" s="7" t="s">
        <v>3</v>
      </c>
      <c r="C10" s="2" t="s">
        <v>1</v>
      </c>
      <c r="D10" s="28">
        <f>B5</f>
        <v>201.62952</v>
      </c>
      <c r="E10" s="29">
        <f>G5</f>
        <v>1098.35028</v>
      </c>
      <c r="F10" s="28">
        <f>N5</f>
        <v>366.11676000000006</v>
      </c>
      <c r="G10" s="30">
        <f>K5</f>
        <v>89.74636056</v>
      </c>
      <c r="I10" s="19" t="s">
        <v>21</v>
      </c>
      <c r="J10" s="20"/>
      <c r="K10" s="13">
        <f>4*K9</f>
        <v>12</v>
      </c>
    </row>
    <row r="11" spans="2:11" ht="12.75">
      <c r="B11" s="2"/>
      <c r="C11" s="2" t="s">
        <v>9</v>
      </c>
      <c r="D11" s="7">
        <v>1</v>
      </c>
      <c r="E11" s="8">
        <v>2</v>
      </c>
      <c r="F11" s="7">
        <v>1</v>
      </c>
      <c r="G11" s="9">
        <v>1</v>
      </c>
      <c r="I11" s="14" t="s">
        <v>19</v>
      </c>
      <c r="J11" s="15"/>
      <c r="K11" s="18">
        <f>(1.5*K10+5)/(1-K8)</f>
        <v>87.24904413285475</v>
      </c>
    </row>
    <row r="12" spans="2:7" ht="12.75">
      <c r="B12" s="3"/>
      <c r="C12" s="3" t="s">
        <v>2</v>
      </c>
      <c r="D12" s="10">
        <v>1500</v>
      </c>
      <c r="E12" s="11">
        <v>1800</v>
      </c>
      <c r="F12" s="10">
        <v>1500</v>
      </c>
      <c r="G12" s="12">
        <v>1700</v>
      </c>
    </row>
    <row r="13" spans="2:9" ht="12.75">
      <c r="B13" s="1"/>
      <c r="C13" s="1" t="s">
        <v>14</v>
      </c>
      <c r="D13" s="4">
        <v>5</v>
      </c>
      <c r="E13" s="5">
        <v>6</v>
      </c>
      <c r="F13" s="4">
        <v>7</v>
      </c>
      <c r="G13" s="6">
        <v>8</v>
      </c>
      <c r="I13" t="s">
        <v>30</v>
      </c>
    </row>
    <row r="14" spans="2:14" ht="12.75">
      <c r="B14" s="2"/>
      <c r="C14" s="2" t="s">
        <v>0</v>
      </c>
      <c r="D14" s="7" t="s">
        <v>7</v>
      </c>
      <c r="E14" s="8" t="s">
        <v>11</v>
      </c>
      <c r="F14" s="7" t="s">
        <v>8</v>
      </c>
      <c r="G14" s="9" t="s">
        <v>45</v>
      </c>
      <c r="I14" s="4" t="s">
        <v>3</v>
      </c>
      <c r="J14" s="1" t="s">
        <v>14</v>
      </c>
      <c r="K14" s="4">
        <v>1</v>
      </c>
      <c r="L14" s="5">
        <v>2</v>
      </c>
      <c r="M14" s="4">
        <v>3</v>
      </c>
      <c r="N14" s="6">
        <v>4</v>
      </c>
    </row>
    <row r="15" spans="2:14" ht="12.75">
      <c r="B15" s="7" t="s">
        <v>4</v>
      </c>
      <c r="C15" s="2" t="s">
        <v>1</v>
      </c>
      <c r="D15" s="28">
        <f>F5</f>
        <v>149.5772676</v>
      </c>
      <c r="E15" s="29">
        <f>C5+D5</f>
        <v>1051.6040676</v>
      </c>
      <c r="F15" s="28">
        <f>J5</f>
        <v>149.5772676</v>
      </c>
      <c r="G15" s="30">
        <f>O5</f>
        <v>59.83090704</v>
      </c>
      <c r="I15" s="10"/>
      <c r="J15" s="2" t="s">
        <v>22</v>
      </c>
      <c r="K15" s="22">
        <f>K11*(B33/K8)*(D21/B29)</f>
        <v>15.926397164654073</v>
      </c>
      <c r="L15" s="22">
        <f>K11*(B33/K8)*(E21/B29)</f>
        <v>36.14873040661615</v>
      </c>
      <c r="M15" s="22">
        <f>K11*(C33/K8)*(F21/C29)</f>
        <v>28.918984325292914</v>
      </c>
      <c r="N15" s="22">
        <f>K11*(C33/K8)*(G21/C29)</f>
        <v>6.254932236291615</v>
      </c>
    </row>
    <row r="16" spans="2:14" ht="12.75">
      <c r="B16" s="2"/>
      <c r="C16" s="2" t="s">
        <v>9</v>
      </c>
      <c r="D16" s="7">
        <v>1</v>
      </c>
      <c r="E16" s="8">
        <v>2</v>
      </c>
      <c r="F16" s="7">
        <v>1</v>
      </c>
      <c r="G16" s="9">
        <v>1</v>
      </c>
      <c r="I16" s="4" t="s">
        <v>4</v>
      </c>
      <c r="J16" s="1" t="s">
        <v>14</v>
      </c>
      <c r="K16" s="4">
        <v>5</v>
      </c>
      <c r="L16" s="5">
        <v>6</v>
      </c>
      <c r="M16" s="4">
        <v>7</v>
      </c>
      <c r="N16" s="6">
        <v>8</v>
      </c>
    </row>
    <row r="17" spans="2:14" ht="12.75">
      <c r="B17" s="3"/>
      <c r="C17" s="3" t="s">
        <v>2</v>
      </c>
      <c r="D17" s="10">
        <v>1500</v>
      </c>
      <c r="E17" s="11">
        <v>1800</v>
      </c>
      <c r="F17" s="10">
        <v>1500</v>
      </c>
      <c r="G17" s="12">
        <v>1700</v>
      </c>
      <c r="I17" s="3"/>
      <c r="J17" s="3" t="s">
        <v>22</v>
      </c>
      <c r="K17" s="23">
        <f>K11*(B33/K8)*(D24/B31)</f>
        <v>13.252766003482687</v>
      </c>
      <c r="L17" s="24">
        <f>K11*(B33/K8)*(E24/B31)</f>
        <v>38.82236156778754</v>
      </c>
      <c r="M17" s="23">
        <f>K11*(C33/K8)*(F24/C31)</f>
        <v>25.99811224117117</v>
      </c>
      <c r="N17" s="25">
        <f>K11*(C33/K8)*(G24/C31)</f>
        <v>9.175804320413354</v>
      </c>
    </row>
    <row r="19" spans="2:9" ht="12.75">
      <c r="B19" t="s">
        <v>31</v>
      </c>
      <c r="I19" t="s">
        <v>33</v>
      </c>
    </row>
    <row r="20" spans="2:11" ht="12.75">
      <c r="B20" s="1"/>
      <c r="C20" s="1" t="s">
        <v>14</v>
      </c>
      <c r="D20" s="4">
        <v>1</v>
      </c>
      <c r="E20" s="5">
        <v>2</v>
      </c>
      <c r="F20" s="4">
        <v>3</v>
      </c>
      <c r="G20" s="6">
        <v>4</v>
      </c>
      <c r="I20" s="4" t="s">
        <v>23</v>
      </c>
      <c r="J20" s="4" t="s">
        <v>24</v>
      </c>
      <c r="K20" s="4" t="s">
        <v>28</v>
      </c>
    </row>
    <row r="21" spans="2:11" ht="12.75">
      <c r="B21" s="7" t="s">
        <v>3</v>
      </c>
      <c r="C21" s="2" t="s">
        <v>16</v>
      </c>
      <c r="D21" s="16">
        <f>D10/(D11*D12)</f>
        <v>0.13441968</v>
      </c>
      <c r="E21" s="16">
        <f>E10/(E11*E12)</f>
        <v>0.3050973</v>
      </c>
      <c r="F21" s="16">
        <f>F10/(F11*F12)</f>
        <v>0.24407784000000005</v>
      </c>
      <c r="G21" s="16">
        <f>G10/(G11*G12)</f>
        <v>0.0527919768</v>
      </c>
      <c r="I21" s="23">
        <f>K15+L15</f>
        <v>52.07512757127023</v>
      </c>
      <c r="J21" s="23">
        <f>M15+N15</f>
        <v>35.17391656158453</v>
      </c>
      <c r="K21" s="23">
        <f>I21+J21</f>
        <v>87.24904413285475</v>
      </c>
    </row>
    <row r="22" spans="2:11" ht="12.75">
      <c r="B22" s="3"/>
      <c r="C22" s="2" t="s">
        <v>17</v>
      </c>
      <c r="D22" s="10" t="str">
        <f>IF(D21+E21&gt;D24+E24,"Yes","No")</f>
        <v>Yes</v>
      </c>
      <c r="E22" s="11" t="str">
        <f>IF(D21+E21&gt;D24+E24,"Yes","No")</f>
        <v>Yes</v>
      </c>
      <c r="F22" s="10" t="str">
        <f>IF(F21+G21&gt;F24+G24,"Yes","No")</f>
        <v>Yes</v>
      </c>
      <c r="G22" s="12" t="str">
        <f>IF(F21+G21&gt;F24+G24,"Yes","No")</f>
        <v>Yes</v>
      </c>
      <c r="I22" s="4" t="s">
        <v>25</v>
      </c>
      <c r="J22" s="4" t="s">
        <v>26</v>
      </c>
      <c r="K22" s="4" t="s">
        <v>28</v>
      </c>
    </row>
    <row r="23" spans="2:11" ht="12.75">
      <c r="B23" s="1"/>
      <c r="C23" s="1" t="s">
        <v>14</v>
      </c>
      <c r="D23" s="4">
        <v>5</v>
      </c>
      <c r="E23" s="5">
        <v>6</v>
      </c>
      <c r="F23" s="4">
        <v>7</v>
      </c>
      <c r="G23" s="6">
        <v>8</v>
      </c>
      <c r="I23" s="23">
        <f>K17+L17</f>
        <v>52.07512757127023</v>
      </c>
      <c r="J23" s="23">
        <f>M17+N17</f>
        <v>35.17391656158453</v>
      </c>
      <c r="K23" s="23">
        <f>I23+J23</f>
        <v>87.24904413285475</v>
      </c>
    </row>
    <row r="24" spans="2:7" ht="12.75">
      <c r="B24" s="7" t="s">
        <v>4</v>
      </c>
      <c r="C24" s="2" t="s">
        <v>0</v>
      </c>
      <c r="D24" s="16">
        <f>D15/(D16*D17)</f>
        <v>0.0997181784</v>
      </c>
      <c r="E24" s="16">
        <f>E15/(E16*E17)</f>
        <v>0.292112241</v>
      </c>
      <c r="F24" s="16">
        <f>F15/(F16*F17)</f>
        <v>0.0997181784</v>
      </c>
      <c r="G24" s="16">
        <f>G15/(G16*G17)</f>
        <v>0.0351946512</v>
      </c>
    </row>
    <row r="25" spans="2:7" ht="12.75">
      <c r="B25" s="3"/>
      <c r="C25" s="3" t="s">
        <v>2</v>
      </c>
      <c r="D25" s="10" t="str">
        <f>IF(D24+E24&gt;D21+E21,"Yes","No")</f>
        <v>No</v>
      </c>
      <c r="E25" s="11" t="str">
        <f>IF(D24+E24&gt;D21+E21,"Yes","No")</f>
        <v>No</v>
      </c>
      <c r="F25" s="10" t="str">
        <f>IF(F24+G24&gt;F21+G21,"Yes","No")</f>
        <v>No</v>
      </c>
      <c r="G25" s="12" t="str">
        <f>IF(F24+G24&gt;F21+G21,"Yes","No")</f>
        <v>No</v>
      </c>
    </row>
    <row r="27" ht="12.75">
      <c r="B27" t="s">
        <v>32</v>
      </c>
    </row>
    <row r="28" spans="2:3" ht="12.75">
      <c r="B28" s="4" t="s">
        <v>23</v>
      </c>
      <c r="C28" s="4" t="s">
        <v>24</v>
      </c>
    </row>
    <row r="29" spans="2:3" ht="12.75">
      <c r="B29" s="21">
        <f>D21+E21</f>
        <v>0.43951698000000006</v>
      </c>
      <c r="C29" s="21">
        <f>F21+G21</f>
        <v>0.2968698168</v>
      </c>
    </row>
    <row r="30" spans="2:3" ht="12.75">
      <c r="B30" s="4" t="s">
        <v>25</v>
      </c>
      <c r="C30" s="4" t="s">
        <v>26</v>
      </c>
    </row>
    <row r="31" spans="2:3" ht="12.75">
      <c r="B31" s="21">
        <f>D24+E24</f>
        <v>0.39183041939999996</v>
      </c>
      <c r="C31" s="21">
        <f>F24+G24</f>
        <v>0.1349128296</v>
      </c>
    </row>
    <row r="32" spans="2:4" ht="12.75">
      <c r="B32" s="4" t="s">
        <v>27</v>
      </c>
      <c r="C32" s="4" t="s">
        <v>27</v>
      </c>
      <c r="D32" s="4" t="s">
        <v>28</v>
      </c>
    </row>
    <row r="33" spans="2:4" ht="12.75">
      <c r="B33" s="21">
        <f>MAX(B29,B31)</f>
        <v>0.43951698000000006</v>
      </c>
      <c r="C33" s="21">
        <f>MAX(C29,C31)</f>
        <v>0.2968698168</v>
      </c>
      <c r="D33" s="21">
        <f>B33+C33</f>
        <v>0.7363867968000001</v>
      </c>
    </row>
  </sheetData>
  <mergeCells count="5">
    <mergeCell ref="R3:R4"/>
    <mergeCell ref="B3:E3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3"/>
  <sheetViews>
    <sheetView workbookViewId="0" topLeftCell="A1">
      <selection activeCell="A1" sqref="A1:IV16384"/>
    </sheetView>
  </sheetViews>
  <sheetFormatPr defaultColWidth="9.140625" defaultRowHeight="12.75"/>
  <cols>
    <col min="1" max="1" width="3.00390625" style="0" customWidth="1"/>
  </cols>
  <sheetData>
    <row r="2" ht="12.75">
      <c r="B2" t="s">
        <v>47</v>
      </c>
    </row>
    <row r="3" spans="2:18" ht="12.75">
      <c r="B3" s="33" t="s">
        <v>34</v>
      </c>
      <c r="C3" s="33"/>
      <c r="D3" s="33"/>
      <c r="E3" s="33"/>
      <c r="F3" s="33" t="s">
        <v>35</v>
      </c>
      <c r="G3" s="33"/>
      <c r="H3" s="33"/>
      <c r="I3" s="33"/>
      <c r="J3" s="33" t="s">
        <v>36</v>
      </c>
      <c r="K3" s="33"/>
      <c r="L3" s="33"/>
      <c r="M3" s="33"/>
      <c r="N3" s="33" t="s">
        <v>37</v>
      </c>
      <c r="O3" s="33"/>
      <c r="P3" s="33"/>
      <c r="Q3" s="33"/>
      <c r="R3" s="31" t="s">
        <v>41</v>
      </c>
    </row>
    <row r="4" spans="2:18" ht="12.75">
      <c r="B4" s="26" t="s">
        <v>38</v>
      </c>
      <c r="C4" s="26" t="s">
        <v>39</v>
      </c>
      <c r="D4" s="26" t="s">
        <v>40</v>
      </c>
      <c r="E4" s="26" t="s">
        <v>28</v>
      </c>
      <c r="F4" s="26" t="s">
        <v>38</v>
      </c>
      <c r="G4" s="26" t="s">
        <v>39</v>
      </c>
      <c r="H4" s="26" t="s">
        <v>40</v>
      </c>
      <c r="I4" s="26" t="s">
        <v>28</v>
      </c>
      <c r="J4" s="26" t="s">
        <v>38</v>
      </c>
      <c r="K4" s="26" t="s">
        <v>39</v>
      </c>
      <c r="L4" s="26" t="s">
        <v>40</v>
      </c>
      <c r="M4" s="26" t="s">
        <v>28</v>
      </c>
      <c r="N4" s="26" t="s">
        <v>38</v>
      </c>
      <c r="O4" s="26" t="s">
        <v>39</v>
      </c>
      <c r="P4" s="26" t="s">
        <v>40</v>
      </c>
      <c r="Q4" s="26" t="s">
        <v>28</v>
      </c>
      <c r="R4" s="32"/>
    </row>
    <row r="5" spans="2:18" ht="12.75">
      <c r="B5" s="27">
        <v>201.62952</v>
      </c>
      <c r="C5" s="27">
        <v>902.0268</v>
      </c>
      <c r="D5" s="27">
        <v>149.5772676</v>
      </c>
      <c r="E5" s="27">
        <v>1253.2335876</v>
      </c>
      <c r="F5" s="27">
        <v>149.5772676</v>
      </c>
      <c r="G5" s="27">
        <v>1098.35028</v>
      </c>
      <c r="H5" s="27">
        <v>228.15972000000002</v>
      </c>
      <c r="I5" s="27">
        <v>1476.0872676</v>
      </c>
      <c r="J5" s="27">
        <v>149.5772676</v>
      </c>
      <c r="K5" s="27">
        <v>89.74636056</v>
      </c>
      <c r="L5" s="27">
        <v>149.5772676</v>
      </c>
      <c r="M5" s="27">
        <v>388.90089576</v>
      </c>
      <c r="N5" s="27">
        <v>366.11676000000006</v>
      </c>
      <c r="O5" s="27">
        <v>59.83090704</v>
      </c>
      <c r="P5" s="27">
        <v>195.262272</v>
      </c>
      <c r="Q5" s="27">
        <v>621.2099390400001</v>
      </c>
      <c r="R5" s="27">
        <v>3739.4316900000003</v>
      </c>
    </row>
    <row r="7" spans="2:9" ht="12.75">
      <c r="B7" t="s">
        <v>15</v>
      </c>
      <c r="I7" t="s">
        <v>29</v>
      </c>
    </row>
    <row r="8" spans="2:11" ht="12.75">
      <c r="B8" s="1"/>
      <c r="C8" s="1" t="s">
        <v>14</v>
      </c>
      <c r="D8" s="4">
        <v>1</v>
      </c>
      <c r="E8" s="5">
        <v>2</v>
      </c>
      <c r="F8" s="4">
        <v>3</v>
      </c>
      <c r="G8" s="6">
        <v>4</v>
      </c>
      <c r="I8" s="14" t="s">
        <v>18</v>
      </c>
      <c r="J8" s="15"/>
      <c r="K8" s="17">
        <f>B33+C33</f>
        <v>0.8877511248000001</v>
      </c>
    </row>
    <row r="9" spans="2:11" ht="12.75">
      <c r="B9" s="2"/>
      <c r="C9" s="2" t="s">
        <v>0</v>
      </c>
      <c r="D9" s="7" t="s">
        <v>5</v>
      </c>
      <c r="E9" s="8" t="s">
        <v>10</v>
      </c>
      <c r="F9" s="7" t="s">
        <v>6</v>
      </c>
      <c r="G9" s="9" t="s">
        <v>12</v>
      </c>
      <c r="I9" s="19" t="s">
        <v>20</v>
      </c>
      <c r="J9" s="20"/>
      <c r="K9" s="13">
        <v>3</v>
      </c>
    </row>
    <row r="10" spans="2:11" ht="12.75">
      <c r="B10" s="7" t="s">
        <v>3</v>
      </c>
      <c r="C10" s="2" t="s">
        <v>1</v>
      </c>
      <c r="D10" s="28">
        <f>B5</f>
        <v>201.62952</v>
      </c>
      <c r="E10" s="29">
        <f>G5+H5</f>
        <v>1326.5100000000002</v>
      </c>
      <c r="F10" s="28">
        <f>N5</f>
        <v>366.11676000000006</v>
      </c>
      <c r="G10" s="30">
        <f>K5+L5</f>
        <v>239.32362816</v>
      </c>
      <c r="I10" s="19" t="s">
        <v>21</v>
      </c>
      <c r="J10" s="20"/>
      <c r="K10" s="13">
        <f>4*K9</f>
        <v>12</v>
      </c>
    </row>
    <row r="11" spans="2:11" ht="12.75">
      <c r="B11" s="2"/>
      <c r="C11" s="2" t="s">
        <v>9</v>
      </c>
      <c r="D11" s="7">
        <v>1</v>
      </c>
      <c r="E11" s="8">
        <v>2</v>
      </c>
      <c r="F11" s="7">
        <v>1</v>
      </c>
      <c r="G11" s="9">
        <v>1</v>
      </c>
      <c r="I11" s="14" t="s">
        <v>19</v>
      </c>
      <c r="J11" s="15"/>
      <c r="K11" s="18">
        <f>(1.5*K10+5)/(1-K8)</f>
        <v>204.90183049958983</v>
      </c>
    </row>
    <row r="12" spans="2:7" ht="12.75">
      <c r="B12" s="3"/>
      <c r="C12" s="3" t="s">
        <v>2</v>
      </c>
      <c r="D12" s="10">
        <v>1500</v>
      </c>
      <c r="E12" s="11">
        <v>1800</v>
      </c>
      <c r="F12" s="10">
        <v>1500</v>
      </c>
      <c r="G12" s="12">
        <v>1700</v>
      </c>
    </row>
    <row r="13" spans="2:9" ht="12.75">
      <c r="B13" s="1"/>
      <c r="C13" s="1" t="s">
        <v>14</v>
      </c>
      <c r="D13" s="4">
        <v>5</v>
      </c>
      <c r="E13" s="5">
        <v>6</v>
      </c>
      <c r="F13" s="4">
        <v>7</v>
      </c>
      <c r="G13" s="6">
        <v>8</v>
      </c>
      <c r="I13" t="s">
        <v>30</v>
      </c>
    </row>
    <row r="14" spans="2:14" ht="12.75">
      <c r="B14" s="2"/>
      <c r="C14" s="2" t="s">
        <v>0</v>
      </c>
      <c r="D14" s="7" t="s">
        <v>7</v>
      </c>
      <c r="E14" s="8" t="s">
        <v>11</v>
      </c>
      <c r="F14" s="7" t="s">
        <v>8</v>
      </c>
      <c r="G14" s="9" t="s">
        <v>13</v>
      </c>
      <c r="I14" s="4" t="s">
        <v>3</v>
      </c>
      <c r="J14" s="1" t="s">
        <v>14</v>
      </c>
      <c r="K14" s="4">
        <v>1</v>
      </c>
      <c r="L14" s="5">
        <v>2</v>
      </c>
      <c r="M14" s="4">
        <v>3</v>
      </c>
      <c r="N14" s="6">
        <v>4</v>
      </c>
    </row>
    <row r="15" spans="2:14" ht="12.75">
      <c r="B15" s="7" t="s">
        <v>4</v>
      </c>
      <c r="C15" s="2" t="s">
        <v>1</v>
      </c>
      <c r="D15" s="28">
        <f>F5</f>
        <v>149.5772676</v>
      </c>
      <c r="E15" s="29">
        <f>C5+D5</f>
        <v>1051.6040676</v>
      </c>
      <c r="F15" s="28">
        <f>J5</f>
        <v>149.5772676</v>
      </c>
      <c r="G15" s="30">
        <f>O5+P5</f>
        <v>255.09317904</v>
      </c>
      <c r="I15" s="10"/>
      <c r="J15" s="2" t="s">
        <v>22</v>
      </c>
      <c r="K15" s="22">
        <f>K11*(B33/K8)*(D21/B29)</f>
        <v>31.025405339108065</v>
      </c>
      <c r="L15" s="22">
        <f>K11*(B33/K8)*(E21/B29)</f>
        <v>85.04771200413394</v>
      </c>
      <c r="M15" s="22">
        <f>K11*(C33/K8)*(F21/C29)</f>
        <v>56.335604431538336</v>
      </c>
      <c r="N15" s="22">
        <f>K11*(C33/K8)*(G21/C29)</f>
        <v>32.493108724809524</v>
      </c>
    </row>
    <row r="16" spans="2:14" ht="12.75">
      <c r="B16" s="2"/>
      <c r="C16" s="2" t="s">
        <v>9</v>
      </c>
      <c r="D16" s="7">
        <v>1</v>
      </c>
      <c r="E16" s="8">
        <v>2</v>
      </c>
      <c r="F16" s="7">
        <v>1</v>
      </c>
      <c r="G16" s="9">
        <v>1</v>
      </c>
      <c r="I16" s="4" t="s">
        <v>4</v>
      </c>
      <c r="J16" s="1" t="s">
        <v>14</v>
      </c>
      <c r="K16" s="4">
        <v>5</v>
      </c>
      <c r="L16" s="5">
        <v>6</v>
      </c>
      <c r="M16" s="4">
        <v>7</v>
      </c>
      <c r="N16" s="6">
        <v>8</v>
      </c>
    </row>
    <row r="17" spans="2:14" ht="12.75">
      <c r="B17" s="3"/>
      <c r="C17" s="3" t="s">
        <v>2</v>
      </c>
      <c r="D17" s="10">
        <v>1500</v>
      </c>
      <c r="E17" s="11">
        <v>1800</v>
      </c>
      <c r="F17" s="10">
        <v>1500</v>
      </c>
      <c r="G17" s="12">
        <v>1700</v>
      </c>
      <c r="I17" s="3"/>
      <c r="J17" s="3" t="s">
        <v>22</v>
      </c>
      <c r="K17" s="23">
        <f>K11*(B33/K8)*(D24/B31)</f>
        <v>29.5398193953431</v>
      </c>
      <c r="L17" s="24">
        <f>K11*(B33/K8)*(E24/B31)</f>
        <v>86.53329794789892</v>
      </c>
      <c r="M17" s="23">
        <f>K11*(C33/K8)*(F24/C31)</f>
        <v>35.4635522429889</v>
      </c>
      <c r="N17" s="25">
        <f>K11*(C33/K8)*(G24/C31)</f>
        <v>53.365160913358956</v>
      </c>
    </row>
    <row r="19" spans="2:9" ht="12.75">
      <c r="B19" t="s">
        <v>31</v>
      </c>
      <c r="I19" t="s">
        <v>33</v>
      </c>
    </row>
    <row r="20" spans="2:11" ht="12.75">
      <c r="B20" s="1"/>
      <c r="C20" s="1" t="s">
        <v>14</v>
      </c>
      <c r="D20" s="4">
        <v>1</v>
      </c>
      <c r="E20" s="5">
        <v>2</v>
      </c>
      <c r="F20" s="4">
        <v>3</v>
      </c>
      <c r="G20" s="6">
        <v>4</v>
      </c>
      <c r="I20" s="4" t="s">
        <v>23</v>
      </c>
      <c r="J20" s="4" t="s">
        <v>24</v>
      </c>
      <c r="K20" s="4" t="s">
        <v>28</v>
      </c>
    </row>
    <row r="21" spans="2:11" ht="12.75">
      <c r="B21" s="7" t="s">
        <v>3</v>
      </c>
      <c r="C21" s="2" t="s">
        <v>16</v>
      </c>
      <c r="D21" s="16">
        <f>D10/(D11*D12)</f>
        <v>0.13441968</v>
      </c>
      <c r="E21" s="16">
        <f>E10/(E11*E12)</f>
        <v>0.36847500000000005</v>
      </c>
      <c r="F21" s="16">
        <f>F10/(F11*F12)</f>
        <v>0.24407784000000005</v>
      </c>
      <c r="G21" s="16">
        <f>G10/(G11*G12)</f>
        <v>0.1407786048</v>
      </c>
      <c r="I21" s="23">
        <f>K15+L15</f>
        <v>116.073117343242</v>
      </c>
      <c r="J21" s="23">
        <f>M15+N15</f>
        <v>88.82871315634786</v>
      </c>
      <c r="K21" s="23">
        <f>I21+J21</f>
        <v>204.90183049958986</v>
      </c>
    </row>
    <row r="22" spans="2:11" ht="12.75">
      <c r="B22" s="3"/>
      <c r="C22" s="2" t="s">
        <v>17</v>
      </c>
      <c r="D22" s="10" t="str">
        <f>IF(D21+E21&gt;D24+E24,"Yes","No")</f>
        <v>Yes</v>
      </c>
      <c r="E22" s="11" t="str">
        <f>IF(D21+E21&gt;D24+E24,"Yes","No")</f>
        <v>Yes</v>
      </c>
      <c r="F22" s="10" t="str">
        <f>IF(F21+G21&gt;F24+G24,"Yes","No")</f>
        <v>Yes</v>
      </c>
      <c r="G22" s="12" t="str">
        <f>IF(F21+G21&gt;F24+G24,"Yes","No")</f>
        <v>Yes</v>
      </c>
      <c r="I22" s="4" t="s">
        <v>25</v>
      </c>
      <c r="J22" s="4" t="s">
        <v>26</v>
      </c>
      <c r="K22" s="4" t="s">
        <v>28</v>
      </c>
    </row>
    <row r="23" spans="2:11" ht="12.75">
      <c r="B23" s="1"/>
      <c r="C23" s="1" t="s">
        <v>14</v>
      </c>
      <c r="D23" s="4">
        <v>5</v>
      </c>
      <c r="E23" s="5">
        <v>6</v>
      </c>
      <c r="F23" s="4">
        <v>7</v>
      </c>
      <c r="G23" s="6">
        <v>8</v>
      </c>
      <c r="I23" s="23">
        <f>K17+L17</f>
        <v>116.07311734324202</v>
      </c>
      <c r="J23" s="23">
        <f>M17+N17</f>
        <v>88.82871315634785</v>
      </c>
      <c r="K23" s="23">
        <f>I23+J23</f>
        <v>204.90183049958986</v>
      </c>
    </row>
    <row r="24" spans="2:7" ht="12.75">
      <c r="B24" s="7" t="s">
        <v>4</v>
      </c>
      <c r="C24" s="2" t="s">
        <v>0</v>
      </c>
      <c r="D24" s="16">
        <f>D15/(D16*D17)</f>
        <v>0.0997181784</v>
      </c>
      <c r="E24" s="16">
        <f>E15/(E16*E17)</f>
        <v>0.292112241</v>
      </c>
      <c r="F24" s="16">
        <f>F15/(F16*F17)</f>
        <v>0.0997181784</v>
      </c>
      <c r="G24" s="16">
        <f>G15/(G16*G17)</f>
        <v>0.1500548112</v>
      </c>
    </row>
    <row r="25" spans="2:7" ht="12.75">
      <c r="B25" s="3"/>
      <c r="C25" s="3" t="s">
        <v>2</v>
      </c>
      <c r="D25" s="10" t="str">
        <f>IF(D24+E24&gt;D21+E21,"Yes","No")</f>
        <v>No</v>
      </c>
      <c r="E25" s="11" t="str">
        <f>IF(D24+E24&gt;D21+E21,"Yes","No")</f>
        <v>No</v>
      </c>
      <c r="F25" s="10" t="str">
        <f>IF(F24+G24&gt;F21+G21,"Yes","No")</f>
        <v>No</v>
      </c>
      <c r="G25" s="12" t="str">
        <f>IF(F24+G24&gt;F21+G21,"Yes","No")</f>
        <v>No</v>
      </c>
    </row>
    <row r="27" ht="12.75">
      <c r="B27" t="s">
        <v>32</v>
      </c>
    </row>
    <row r="28" spans="2:3" ht="12.75">
      <c r="B28" s="4" t="s">
        <v>23</v>
      </c>
      <c r="C28" s="4" t="s">
        <v>24</v>
      </c>
    </row>
    <row r="29" spans="2:3" ht="12.75">
      <c r="B29" s="21">
        <f>D21+E21</f>
        <v>0.50289468</v>
      </c>
      <c r="C29" s="21">
        <f>F21+G21</f>
        <v>0.38485644480000003</v>
      </c>
    </row>
    <row r="30" spans="2:3" ht="12.75">
      <c r="B30" s="4" t="s">
        <v>25</v>
      </c>
      <c r="C30" s="4" t="s">
        <v>26</v>
      </c>
    </row>
    <row r="31" spans="2:3" ht="12.75">
      <c r="B31" s="21">
        <f>D24+E24</f>
        <v>0.39183041939999996</v>
      </c>
      <c r="C31" s="21">
        <f>F24+G24</f>
        <v>0.2497729896</v>
      </c>
    </row>
    <row r="32" spans="2:4" ht="12.75">
      <c r="B32" s="4" t="s">
        <v>27</v>
      </c>
      <c r="C32" s="4" t="s">
        <v>27</v>
      </c>
      <c r="D32" s="4" t="s">
        <v>28</v>
      </c>
    </row>
    <row r="33" spans="2:4" ht="12.75">
      <c r="B33" s="21">
        <f>MAX(B29,B31)</f>
        <v>0.50289468</v>
      </c>
      <c r="C33" s="21">
        <f>MAX(C29,C31)</f>
        <v>0.38485644480000003</v>
      </c>
      <c r="D33" s="21">
        <f>B33+C33</f>
        <v>0.8877511248000001</v>
      </c>
    </row>
  </sheetData>
  <mergeCells count="5">
    <mergeCell ref="R3:R4"/>
    <mergeCell ref="B3:E3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3"/>
  <sheetViews>
    <sheetView workbookViewId="0" topLeftCell="A1">
      <selection activeCell="A1" sqref="A1:IV16384"/>
    </sheetView>
  </sheetViews>
  <sheetFormatPr defaultColWidth="9.140625" defaultRowHeight="12.75"/>
  <cols>
    <col min="1" max="1" width="3.00390625" style="0" customWidth="1"/>
  </cols>
  <sheetData>
    <row r="2" ht="12.75">
      <c r="B2" t="s">
        <v>47</v>
      </c>
    </row>
    <row r="3" spans="2:18" ht="12.75">
      <c r="B3" s="33" t="s">
        <v>34</v>
      </c>
      <c r="C3" s="33"/>
      <c r="D3" s="33"/>
      <c r="E3" s="33"/>
      <c r="F3" s="33" t="s">
        <v>35</v>
      </c>
      <c r="G3" s="33"/>
      <c r="H3" s="33"/>
      <c r="I3" s="33"/>
      <c r="J3" s="33" t="s">
        <v>36</v>
      </c>
      <c r="K3" s="33"/>
      <c r="L3" s="33"/>
      <c r="M3" s="33"/>
      <c r="N3" s="33" t="s">
        <v>37</v>
      </c>
      <c r="O3" s="33"/>
      <c r="P3" s="33"/>
      <c r="Q3" s="33"/>
      <c r="R3" s="31" t="s">
        <v>41</v>
      </c>
    </row>
    <row r="4" spans="2:18" ht="12.75">
      <c r="B4" s="26" t="s">
        <v>38</v>
      </c>
      <c r="C4" s="26" t="s">
        <v>39</v>
      </c>
      <c r="D4" s="26" t="s">
        <v>40</v>
      </c>
      <c r="E4" s="26" t="s">
        <v>28</v>
      </c>
      <c r="F4" s="26" t="s">
        <v>38</v>
      </c>
      <c r="G4" s="26" t="s">
        <v>39</v>
      </c>
      <c r="H4" s="26" t="s">
        <v>40</v>
      </c>
      <c r="I4" s="26" t="s">
        <v>28</v>
      </c>
      <c r="J4" s="26" t="s">
        <v>38</v>
      </c>
      <c r="K4" s="26" t="s">
        <v>39</v>
      </c>
      <c r="L4" s="26" t="s">
        <v>40</v>
      </c>
      <c r="M4" s="26" t="s">
        <v>28</v>
      </c>
      <c r="N4" s="26" t="s">
        <v>38</v>
      </c>
      <c r="O4" s="26" t="s">
        <v>39</v>
      </c>
      <c r="P4" s="26" t="s">
        <v>40</v>
      </c>
      <c r="Q4" s="26" t="s">
        <v>28</v>
      </c>
      <c r="R4" s="32"/>
    </row>
    <row r="5" spans="2:18" ht="12.75">
      <c r="B5" s="27">
        <v>201.62952</v>
      </c>
      <c r="C5" s="27">
        <v>902.0268</v>
      </c>
      <c r="D5" s="27">
        <v>149.5772676</v>
      </c>
      <c r="E5" s="27">
        <v>1253.2335876</v>
      </c>
      <c r="F5" s="27">
        <v>149.5772676</v>
      </c>
      <c r="G5" s="27">
        <v>1098.35028</v>
      </c>
      <c r="H5" s="27">
        <v>228.15972000000002</v>
      </c>
      <c r="I5" s="27">
        <v>1476.0872676</v>
      </c>
      <c r="J5" s="27">
        <v>149.5772676</v>
      </c>
      <c r="K5" s="27">
        <v>89.74636056</v>
      </c>
      <c r="L5" s="27">
        <v>149.5772676</v>
      </c>
      <c r="M5" s="27">
        <v>388.90089576</v>
      </c>
      <c r="N5" s="27">
        <v>366.11676000000006</v>
      </c>
      <c r="O5" s="27">
        <v>59.83090704</v>
      </c>
      <c r="P5" s="27">
        <v>195.262272</v>
      </c>
      <c r="Q5" s="27">
        <v>621.2099390400001</v>
      </c>
      <c r="R5" s="27">
        <v>3739.4316900000003</v>
      </c>
    </row>
    <row r="7" spans="2:9" ht="12.75">
      <c r="B7" t="s">
        <v>15</v>
      </c>
      <c r="I7" t="s">
        <v>29</v>
      </c>
    </row>
    <row r="8" spans="2:11" ht="12.75">
      <c r="B8" s="1"/>
      <c r="C8" s="1" t="s">
        <v>14</v>
      </c>
      <c r="D8" s="4">
        <v>1</v>
      </c>
      <c r="E8" s="5">
        <v>2</v>
      </c>
      <c r="F8" s="4">
        <v>3</v>
      </c>
      <c r="G8" s="6">
        <v>4</v>
      </c>
      <c r="I8" s="14" t="s">
        <v>18</v>
      </c>
      <c r="J8" s="15"/>
      <c r="K8" s="17">
        <f>B33+C33</f>
        <v>0.7844874232615385</v>
      </c>
    </row>
    <row r="9" spans="2:11" ht="12.75">
      <c r="B9" s="2"/>
      <c r="C9" s="2" t="s">
        <v>0</v>
      </c>
      <c r="D9" s="7" t="s">
        <v>5</v>
      </c>
      <c r="E9" s="8" t="s">
        <v>10</v>
      </c>
      <c r="F9" s="7" t="s">
        <v>6</v>
      </c>
      <c r="G9" s="9" t="s">
        <v>12</v>
      </c>
      <c r="I9" s="19" t="s">
        <v>20</v>
      </c>
      <c r="J9" s="20"/>
      <c r="K9" s="13">
        <v>3</v>
      </c>
    </row>
    <row r="10" spans="2:11" ht="12.75">
      <c r="B10" s="7" t="s">
        <v>3</v>
      </c>
      <c r="C10" s="2" t="s">
        <v>1</v>
      </c>
      <c r="D10" s="28">
        <f>B5</f>
        <v>201.62952</v>
      </c>
      <c r="E10" s="29">
        <f>G5+H5</f>
        <v>1326.5100000000002</v>
      </c>
      <c r="F10" s="28">
        <f>N5</f>
        <v>366.11676000000006</v>
      </c>
      <c r="G10" s="30">
        <f>K5+L5</f>
        <v>239.32362816</v>
      </c>
      <c r="I10" s="19" t="s">
        <v>21</v>
      </c>
      <c r="J10" s="20"/>
      <c r="K10" s="13">
        <f>4*K9</f>
        <v>12</v>
      </c>
    </row>
    <row r="11" spans="2:11" ht="12.75">
      <c r="B11" s="2"/>
      <c r="C11" s="2" t="s">
        <v>9</v>
      </c>
      <c r="D11" s="7">
        <v>1</v>
      </c>
      <c r="E11" s="8">
        <v>2</v>
      </c>
      <c r="F11" s="7">
        <v>2</v>
      </c>
      <c r="G11" s="9">
        <v>1</v>
      </c>
      <c r="I11" s="14" t="s">
        <v>19</v>
      </c>
      <c r="J11" s="15"/>
      <c r="K11" s="18">
        <f>(1.5*K10+5)/(1-K8)</f>
        <v>106.72230989058238</v>
      </c>
    </row>
    <row r="12" spans="2:7" ht="12.75">
      <c r="B12" s="3"/>
      <c r="C12" s="3" t="s">
        <v>2</v>
      </c>
      <c r="D12" s="10">
        <v>1500</v>
      </c>
      <c r="E12" s="11">
        <v>1800</v>
      </c>
      <c r="F12" s="10">
        <v>1300</v>
      </c>
      <c r="G12" s="12">
        <v>1700</v>
      </c>
    </row>
    <row r="13" spans="2:9" ht="12.75">
      <c r="B13" s="1"/>
      <c r="C13" s="1" t="s">
        <v>14</v>
      </c>
      <c r="D13" s="4">
        <v>5</v>
      </c>
      <c r="E13" s="5">
        <v>6</v>
      </c>
      <c r="F13" s="4">
        <v>7</v>
      </c>
      <c r="G13" s="6">
        <v>8</v>
      </c>
      <c r="I13" t="s">
        <v>30</v>
      </c>
    </row>
    <row r="14" spans="2:14" ht="12.75">
      <c r="B14" s="2"/>
      <c r="C14" s="2" t="s">
        <v>0</v>
      </c>
      <c r="D14" s="7" t="s">
        <v>7</v>
      </c>
      <c r="E14" s="8" t="s">
        <v>11</v>
      </c>
      <c r="F14" s="7" t="s">
        <v>8</v>
      </c>
      <c r="G14" s="9" t="s">
        <v>13</v>
      </c>
      <c r="I14" s="4" t="s">
        <v>3</v>
      </c>
      <c r="J14" s="1" t="s">
        <v>14</v>
      </c>
      <c r="K14" s="4">
        <v>1</v>
      </c>
      <c r="L14" s="5">
        <v>2</v>
      </c>
      <c r="M14" s="4">
        <v>3</v>
      </c>
      <c r="N14" s="6">
        <v>4</v>
      </c>
    </row>
    <row r="15" spans="2:14" ht="12.75">
      <c r="B15" s="7" t="s">
        <v>4</v>
      </c>
      <c r="C15" s="2" t="s">
        <v>1</v>
      </c>
      <c r="D15" s="28">
        <f>F5</f>
        <v>149.5772676</v>
      </c>
      <c r="E15" s="29">
        <f>C5+D5</f>
        <v>1051.6040676</v>
      </c>
      <c r="F15" s="28">
        <f>J5</f>
        <v>149.5772676</v>
      </c>
      <c r="G15" s="30">
        <f>O5+P5</f>
        <v>255.09317904</v>
      </c>
      <c r="I15" s="10"/>
      <c r="J15" s="2" t="s">
        <v>22</v>
      </c>
      <c r="K15" s="22">
        <f>K11*(B33/K8)*(D21/B29)</f>
        <v>18.286563071604885</v>
      </c>
      <c r="L15" s="22">
        <f>K11*(B33/K8)*(E21/B29)</f>
        <v>50.1276399989169</v>
      </c>
      <c r="M15" s="22">
        <f>K11*(C33/K8)*(F21/C29)</f>
        <v>19.156470424201473</v>
      </c>
      <c r="N15" s="22">
        <f>K11*(C33/K8)*(G21/C29)</f>
        <v>19.151636395859136</v>
      </c>
    </row>
    <row r="16" spans="2:14" ht="12.75">
      <c r="B16" s="2"/>
      <c r="C16" s="2" t="s">
        <v>9</v>
      </c>
      <c r="D16" s="7">
        <v>1</v>
      </c>
      <c r="E16" s="8">
        <v>2</v>
      </c>
      <c r="F16" s="7">
        <v>2</v>
      </c>
      <c r="G16" s="9">
        <v>1</v>
      </c>
      <c r="I16" s="4" t="s">
        <v>4</v>
      </c>
      <c r="J16" s="1" t="s">
        <v>14</v>
      </c>
      <c r="K16" s="4">
        <v>5</v>
      </c>
      <c r="L16" s="5">
        <v>6</v>
      </c>
      <c r="M16" s="4">
        <v>7</v>
      </c>
      <c r="N16" s="6">
        <v>8</v>
      </c>
    </row>
    <row r="17" spans="2:14" ht="12.75">
      <c r="B17" s="3"/>
      <c r="C17" s="3" t="s">
        <v>2</v>
      </c>
      <c r="D17" s="10">
        <v>1500</v>
      </c>
      <c r="E17" s="11">
        <v>1800</v>
      </c>
      <c r="F17" s="10">
        <v>1300</v>
      </c>
      <c r="G17" s="12">
        <v>1700</v>
      </c>
      <c r="I17" s="3"/>
      <c r="J17" s="3" t="s">
        <v>22</v>
      </c>
      <c r="K17" s="23">
        <f>K11*(B33/K8)*(D24/B31)</f>
        <v>17.41094965859641</v>
      </c>
      <c r="L17" s="24">
        <f>K11*(B33/K8)*(E24/B31)</f>
        <v>51.00325341192538</v>
      </c>
      <c r="M17" s="23">
        <f>K11*(C33/K8)*(F24/C31)</f>
        <v>10.616661075301408</v>
      </c>
      <c r="N17" s="25">
        <f>K11*(C33/K8)*(G24/C31)</f>
        <v>27.6914457447592</v>
      </c>
    </row>
    <row r="19" spans="2:9" ht="12.75">
      <c r="B19" t="s">
        <v>31</v>
      </c>
      <c r="I19" t="s">
        <v>33</v>
      </c>
    </row>
    <row r="20" spans="2:11" ht="12.75">
      <c r="B20" s="1"/>
      <c r="C20" s="1" t="s">
        <v>14</v>
      </c>
      <c r="D20" s="4">
        <v>1</v>
      </c>
      <c r="E20" s="5">
        <v>2</v>
      </c>
      <c r="F20" s="4">
        <v>3</v>
      </c>
      <c r="G20" s="6">
        <v>4</v>
      </c>
      <c r="I20" s="4" t="s">
        <v>23</v>
      </c>
      <c r="J20" s="4" t="s">
        <v>24</v>
      </c>
      <c r="K20" s="4" t="s">
        <v>28</v>
      </c>
    </row>
    <row r="21" spans="2:11" ht="12.75">
      <c r="B21" s="7" t="s">
        <v>3</v>
      </c>
      <c r="C21" s="2" t="s">
        <v>16</v>
      </c>
      <c r="D21" s="16">
        <f>D10/(D11*D12)</f>
        <v>0.13441968</v>
      </c>
      <c r="E21" s="16">
        <f>E10/(E11*E12)</f>
        <v>0.36847500000000005</v>
      </c>
      <c r="F21" s="16">
        <f>F10/(F11*F12)</f>
        <v>0.14081413846153848</v>
      </c>
      <c r="G21" s="16">
        <f>G10/(G11*G12)</f>
        <v>0.1407786048</v>
      </c>
      <c r="I21" s="23">
        <f>K15+L15</f>
        <v>68.41420307052178</v>
      </c>
      <c r="J21" s="23">
        <f>M15+N15</f>
        <v>38.30810682006061</v>
      </c>
      <c r="K21" s="23">
        <f>I21+J21</f>
        <v>106.72230989058238</v>
      </c>
    </row>
    <row r="22" spans="2:11" ht="12.75">
      <c r="B22" s="3"/>
      <c r="C22" s="2" t="s">
        <v>17</v>
      </c>
      <c r="D22" s="10" t="str">
        <f>IF(D21+E21&gt;D24+E24,"Yes","No")</f>
        <v>Yes</v>
      </c>
      <c r="E22" s="11" t="str">
        <f>IF(D21+E21&gt;D24+E24,"Yes","No")</f>
        <v>Yes</v>
      </c>
      <c r="F22" s="10" t="str">
        <f>IF(F21+G21&gt;F24+G24,"Yes","No")</f>
        <v>Yes</v>
      </c>
      <c r="G22" s="12" t="str">
        <f>IF(F21+G21&gt;F24+G24,"Yes","No")</f>
        <v>Yes</v>
      </c>
      <c r="I22" s="4" t="s">
        <v>25</v>
      </c>
      <c r="J22" s="4" t="s">
        <v>26</v>
      </c>
      <c r="K22" s="4" t="s">
        <v>28</v>
      </c>
    </row>
    <row r="23" spans="2:11" ht="12.75">
      <c r="B23" s="1"/>
      <c r="C23" s="1" t="s">
        <v>14</v>
      </c>
      <c r="D23" s="4">
        <v>5</v>
      </c>
      <c r="E23" s="5">
        <v>6</v>
      </c>
      <c r="F23" s="4">
        <v>7</v>
      </c>
      <c r="G23" s="6">
        <v>8</v>
      </c>
      <c r="I23" s="23">
        <f>K17+L17</f>
        <v>68.4142030705218</v>
      </c>
      <c r="J23" s="23">
        <f>M17+N17</f>
        <v>38.30810682006061</v>
      </c>
      <c r="K23" s="23">
        <f>I23+J23</f>
        <v>106.72230989058241</v>
      </c>
    </row>
    <row r="24" spans="2:7" ht="12.75">
      <c r="B24" s="7" t="s">
        <v>4</v>
      </c>
      <c r="C24" s="2" t="s">
        <v>0</v>
      </c>
      <c r="D24" s="16">
        <f>D15/(D16*D17)</f>
        <v>0.0997181784</v>
      </c>
      <c r="E24" s="16">
        <f>E15/(E16*E17)</f>
        <v>0.292112241</v>
      </c>
      <c r="F24" s="16">
        <f>F15/(F16*F17)</f>
        <v>0.05752971830769231</v>
      </c>
      <c r="G24" s="16">
        <f>G15/(G16*G17)</f>
        <v>0.1500548112</v>
      </c>
    </row>
    <row r="25" spans="2:7" ht="12.75">
      <c r="B25" s="3"/>
      <c r="C25" s="3" t="s">
        <v>2</v>
      </c>
      <c r="D25" s="10" t="str">
        <f>IF(D24+E24&gt;D21+E21,"Yes","No")</f>
        <v>No</v>
      </c>
      <c r="E25" s="11" t="str">
        <f>IF(D24+E24&gt;D21+E21,"Yes","No")</f>
        <v>No</v>
      </c>
      <c r="F25" s="10" t="str">
        <f>IF(F24+G24&gt;F21+G21,"Yes","No")</f>
        <v>No</v>
      </c>
      <c r="G25" s="12" t="str">
        <f>IF(F24+G24&gt;F21+G21,"Yes","No")</f>
        <v>No</v>
      </c>
    </row>
    <row r="27" ht="12.75">
      <c r="B27" t="s">
        <v>32</v>
      </c>
    </row>
    <row r="28" spans="2:3" ht="12.75">
      <c r="B28" s="4" t="s">
        <v>23</v>
      </c>
      <c r="C28" s="4" t="s">
        <v>24</v>
      </c>
    </row>
    <row r="29" spans="2:3" ht="12.75">
      <c r="B29" s="21">
        <f>D21+E21</f>
        <v>0.50289468</v>
      </c>
      <c r="C29" s="21">
        <f>F21+G21</f>
        <v>0.2815927432615385</v>
      </c>
    </row>
    <row r="30" spans="2:3" ht="12.75">
      <c r="B30" s="4" t="s">
        <v>25</v>
      </c>
      <c r="C30" s="4" t="s">
        <v>26</v>
      </c>
    </row>
    <row r="31" spans="2:3" ht="12.75">
      <c r="B31" s="21">
        <f>D24+E24</f>
        <v>0.39183041939999996</v>
      </c>
      <c r="C31" s="21">
        <f>F24+G24</f>
        <v>0.2075845295076923</v>
      </c>
    </row>
    <row r="32" spans="2:4" ht="12.75">
      <c r="B32" s="4" t="s">
        <v>27</v>
      </c>
      <c r="C32" s="4" t="s">
        <v>27</v>
      </c>
      <c r="D32" s="4" t="s">
        <v>28</v>
      </c>
    </row>
    <row r="33" spans="2:4" ht="12.75">
      <c r="B33" s="21">
        <f>MAX(B29,B31)</f>
        <v>0.50289468</v>
      </c>
      <c r="C33" s="21">
        <f>MAX(C29,C31)</f>
        <v>0.2815927432615385</v>
      </c>
      <c r="D33" s="21">
        <f>B33+C33</f>
        <v>0.7844874232615385</v>
      </c>
    </row>
  </sheetData>
  <mergeCells count="5">
    <mergeCell ref="R3:R4"/>
    <mergeCell ref="B3:E3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3"/>
  <sheetViews>
    <sheetView workbookViewId="0" topLeftCell="A1">
      <selection activeCell="G14" sqref="G14"/>
    </sheetView>
  </sheetViews>
  <sheetFormatPr defaultColWidth="9.140625" defaultRowHeight="12.75"/>
  <cols>
    <col min="1" max="1" width="3.00390625" style="0" customWidth="1"/>
  </cols>
  <sheetData>
    <row r="2" ht="12.75">
      <c r="B2" t="s">
        <v>47</v>
      </c>
    </row>
    <row r="3" spans="2:18" ht="12.75">
      <c r="B3" s="33" t="s">
        <v>34</v>
      </c>
      <c r="C3" s="33"/>
      <c r="D3" s="33"/>
      <c r="E3" s="33"/>
      <c r="F3" s="33" t="s">
        <v>35</v>
      </c>
      <c r="G3" s="33"/>
      <c r="H3" s="33"/>
      <c r="I3" s="33"/>
      <c r="J3" s="33" t="s">
        <v>36</v>
      </c>
      <c r="K3" s="33"/>
      <c r="L3" s="33"/>
      <c r="M3" s="33"/>
      <c r="N3" s="33" t="s">
        <v>37</v>
      </c>
      <c r="O3" s="33"/>
      <c r="P3" s="33"/>
      <c r="Q3" s="33"/>
      <c r="R3" s="31" t="s">
        <v>41</v>
      </c>
    </row>
    <row r="4" spans="2:18" ht="12.75">
      <c r="B4" s="26" t="s">
        <v>38</v>
      </c>
      <c r="C4" s="26" t="s">
        <v>39</v>
      </c>
      <c r="D4" s="26" t="s">
        <v>40</v>
      </c>
      <c r="E4" s="26" t="s">
        <v>28</v>
      </c>
      <c r="F4" s="26" t="s">
        <v>38</v>
      </c>
      <c r="G4" s="26" t="s">
        <v>39</v>
      </c>
      <c r="H4" s="26" t="s">
        <v>40</v>
      </c>
      <c r="I4" s="26" t="s">
        <v>28</v>
      </c>
      <c r="J4" s="26" t="s">
        <v>38</v>
      </c>
      <c r="K4" s="26" t="s">
        <v>39</v>
      </c>
      <c r="L4" s="26" t="s">
        <v>40</v>
      </c>
      <c r="M4" s="26" t="s">
        <v>28</v>
      </c>
      <c r="N4" s="26" t="s">
        <v>38</v>
      </c>
      <c r="O4" s="26" t="s">
        <v>39</v>
      </c>
      <c r="P4" s="26" t="s">
        <v>40</v>
      </c>
      <c r="Q4" s="26" t="s">
        <v>28</v>
      </c>
      <c r="R4" s="32"/>
    </row>
    <row r="5" spans="2:18" ht="12.75">
      <c r="B5" s="27">
        <v>201.62952</v>
      </c>
      <c r="C5" s="27">
        <v>902.0268</v>
      </c>
      <c r="D5" s="27">
        <v>149.5772676</v>
      </c>
      <c r="E5" s="27">
        <v>1253.2335876</v>
      </c>
      <c r="F5" s="27">
        <v>149.5772676</v>
      </c>
      <c r="G5" s="27">
        <v>1098.35028</v>
      </c>
      <c r="H5" s="27">
        <v>228.15972000000002</v>
      </c>
      <c r="I5" s="27">
        <v>1476.0872676</v>
      </c>
      <c r="J5" s="27">
        <v>149.5772676</v>
      </c>
      <c r="K5" s="27">
        <v>89.74636056</v>
      </c>
      <c r="L5" s="27">
        <v>149.5772676</v>
      </c>
      <c r="M5" s="27">
        <v>388.90089576</v>
      </c>
      <c r="N5" s="27">
        <v>366.11676000000006</v>
      </c>
      <c r="O5" s="27">
        <v>59.83090704</v>
      </c>
      <c r="P5" s="27">
        <v>195.262272</v>
      </c>
      <c r="Q5" s="27">
        <v>621.2099390400001</v>
      </c>
      <c r="R5" s="27">
        <v>3739.4316900000003</v>
      </c>
    </row>
    <row r="7" spans="2:9" ht="12.75">
      <c r="B7" t="s">
        <v>15</v>
      </c>
      <c r="I7" t="s">
        <v>29</v>
      </c>
    </row>
    <row r="8" spans="2:11" ht="12.75">
      <c r="B8" s="1"/>
      <c r="C8" s="1" t="s">
        <v>14</v>
      </c>
      <c r="D8" s="4">
        <v>1</v>
      </c>
      <c r="E8" s="5">
        <v>2</v>
      </c>
      <c r="F8" s="4">
        <v>3</v>
      </c>
      <c r="G8" s="6">
        <v>4</v>
      </c>
      <c r="I8" s="14" t="s">
        <v>18</v>
      </c>
      <c r="J8" s="15"/>
      <c r="K8" s="17">
        <f>B33+C33</f>
        <v>0.7384343573538462</v>
      </c>
    </row>
    <row r="9" spans="2:11" ht="12.75">
      <c r="B9" s="2"/>
      <c r="C9" s="2" t="s">
        <v>0</v>
      </c>
      <c r="D9" s="7" t="s">
        <v>5</v>
      </c>
      <c r="E9" s="8" t="s">
        <v>10</v>
      </c>
      <c r="F9" s="7" t="s">
        <v>48</v>
      </c>
      <c r="G9" s="9" t="s">
        <v>49</v>
      </c>
      <c r="I9" s="19" t="s">
        <v>20</v>
      </c>
      <c r="J9" s="20"/>
      <c r="K9" s="13">
        <v>3</v>
      </c>
    </row>
    <row r="10" spans="2:11" ht="12.75">
      <c r="B10" s="7" t="s">
        <v>3</v>
      </c>
      <c r="C10" s="2" t="s">
        <v>1</v>
      </c>
      <c r="D10" s="28">
        <f>B5</f>
        <v>201.62952</v>
      </c>
      <c r="E10" s="29">
        <f>G5+H5</f>
        <v>1326.5100000000002</v>
      </c>
      <c r="F10" s="28">
        <f>N5+O5+P5</f>
        <v>621.2099390400001</v>
      </c>
      <c r="G10" s="30">
        <f>J5+K5+L5</f>
        <v>388.90089576</v>
      </c>
      <c r="I10" s="19" t="s">
        <v>21</v>
      </c>
      <c r="J10" s="20"/>
      <c r="K10" s="13">
        <f>4*K9</f>
        <v>12</v>
      </c>
    </row>
    <row r="11" spans="2:11" ht="12.75">
      <c r="B11" s="2"/>
      <c r="C11" s="2" t="s">
        <v>9</v>
      </c>
      <c r="D11" s="7">
        <v>1</v>
      </c>
      <c r="E11" s="8">
        <v>2</v>
      </c>
      <c r="F11" s="7">
        <v>3</v>
      </c>
      <c r="G11" s="9">
        <v>3</v>
      </c>
      <c r="I11" s="14" t="s">
        <v>19</v>
      </c>
      <c r="J11" s="15"/>
      <c r="K11" s="18">
        <f>(1.5*K10+5)/(1-K8)</f>
        <v>87.93203789044426</v>
      </c>
    </row>
    <row r="12" spans="2:7" ht="12.75">
      <c r="B12" s="3"/>
      <c r="C12" s="3" t="s">
        <v>2</v>
      </c>
      <c r="D12" s="10">
        <v>1500</v>
      </c>
      <c r="E12" s="11">
        <v>1800</v>
      </c>
      <c r="F12" s="10">
        <v>1300</v>
      </c>
      <c r="G12" s="12">
        <v>1700</v>
      </c>
    </row>
    <row r="13" spans="2:9" ht="12.75">
      <c r="B13" s="1"/>
      <c r="C13" s="1" t="s">
        <v>14</v>
      </c>
      <c r="D13" s="4">
        <v>5</v>
      </c>
      <c r="E13" s="5">
        <v>6</v>
      </c>
      <c r="F13" s="4">
        <v>7</v>
      </c>
      <c r="G13" s="6">
        <v>8</v>
      </c>
      <c r="I13" t="s">
        <v>30</v>
      </c>
    </row>
    <row r="14" spans="2:14" ht="12.75">
      <c r="B14" s="2"/>
      <c r="C14" s="2" t="s">
        <v>0</v>
      </c>
      <c r="D14" s="7" t="s">
        <v>7</v>
      </c>
      <c r="E14" s="8" t="s">
        <v>11</v>
      </c>
      <c r="F14" s="7" t="s">
        <v>50</v>
      </c>
      <c r="G14" s="9" t="s">
        <v>50</v>
      </c>
      <c r="I14" s="4" t="s">
        <v>3</v>
      </c>
      <c r="J14" s="1" t="s">
        <v>14</v>
      </c>
      <c r="K14" s="4">
        <v>1</v>
      </c>
      <c r="L14" s="5">
        <v>2</v>
      </c>
      <c r="M14" s="4">
        <v>3</v>
      </c>
      <c r="N14" s="6">
        <v>4</v>
      </c>
    </row>
    <row r="15" spans="2:14" ht="12.75">
      <c r="B15" s="7" t="s">
        <v>4</v>
      </c>
      <c r="C15" s="2" t="s">
        <v>1</v>
      </c>
      <c r="D15" s="28">
        <f>F5</f>
        <v>149.5772676</v>
      </c>
      <c r="E15" s="29">
        <f>C5+D5</f>
        <v>1051.6040676</v>
      </c>
      <c r="F15" s="28">
        <v>1</v>
      </c>
      <c r="G15" s="30">
        <v>1</v>
      </c>
      <c r="I15" s="10"/>
      <c r="J15" s="2" t="s">
        <v>22</v>
      </c>
      <c r="K15" s="22">
        <f>K11*(B33/K8)*(D21/B29)</f>
        <v>16.00656345045648</v>
      </c>
      <c r="L15" s="22">
        <f>K11*(B33/K8)*(E21/B29)</f>
        <v>43.877641037435524</v>
      </c>
      <c r="M15" s="22">
        <f>K11*(C33/K8)*(F21/C29)</f>
        <v>18.96745366928788</v>
      </c>
      <c r="N15" s="22">
        <f>K11*(C33/K8)*(G21/C29)</f>
        <v>9.080379733264373</v>
      </c>
    </row>
    <row r="16" spans="2:14" ht="12.75">
      <c r="B16" s="2"/>
      <c r="C16" s="2" t="s">
        <v>9</v>
      </c>
      <c r="D16" s="7">
        <v>1</v>
      </c>
      <c r="E16" s="8">
        <v>2</v>
      </c>
      <c r="F16" s="7">
        <v>2</v>
      </c>
      <c r="G16" s="9">
        <v>1</v>
      </c>
      <c r="I16" s="4" t="s">
        <v>4</v>
      </c>
      <c r="J16" s="1" t="s">
        <v>14</v>
      </c>
      <c r="K16" s="4">
        <v>5</v>
      </c>
      <c r="L16" s="5">
        <v>6</v>
      </c>
      <c r="M16" s="4">
        <v>7</v>
      </c>
      <c r="N16" s="6">
        <v>8</v>
      </c>
    </row>
    <row r="17" spans="2:14" ht="12.75">
      <c r="B17" s="3"/>
      <c r="C17" s="3" t="s">
        <v>2</v>
      </c>
      <c r="D17" s="10">
        <v>1500</v>
      </c>
      <c r="E17" s="11">
        <v>1800</v>
      </c>
      <c r="F17" s="10">
        <v>1300</v>
      </c>
      <c r="G17" s="12">
        <v>1700</v>
      </c>
      <c r="I17" s="3"/>
      <c r="J17" s="3" t="s">
        <v>22</v>
      </c>
      <c r="K17" s="23">
        <f>K11*(B33/K8)*(D24/B31)</f>
        <v>15.240122999152973</v>
      </c>
      <c r="L17" s="24">
        <f>K11*(B33/K8)*(E24/B31)</f>
        <v>44.64408148873903</v>
      </c>
      <c r="M17" s="23">
        <f>K11*(C33/K8)*(F24/C31)</f>
        <v>11.088678321939266</v>
      </c>
      <c r="N17" s="25">
        <f>K11*(C33/K8)*(G24/C31)</f>
        <v>16.95915508061299</v>
      </c>
    </row>
    <row r="19" spans="2:9" ht="12.75">
      <c r="B19" t="s">
        <v>31</v>
      </c>
      <c r="I19" t="s">
        <v>33</v>
      </c>
    </row>
    <row r="20" spans="2:11" ht="12.75">
      <c r="B20" s="1"/>
      <c r="C20" s="1" t="s">
        <v>14</v>
      </c>
      <c r="D20" s="4">
        <v>1</v>
      </c>
      <c r="E20" s="5">
        <v>2</v>
      </c>
      <c r="F20" s="4">
        <v>3</v>
      </c>
      <c r="G20" s="6">
        <v>4</v>
      </c>
      <c r="I20" s="4" t="s">
        <v>23</v>
      </c>
      <c r="J20" s="4" t="s">
        <v>24</v>
      </c>
      <c r="K20" s="4" t="s">
        <v>28</v>
      </c>
    </row>
    <row r="21" spans="2:11" ht="12.75">
      <c r="B21" s="7" t="s">
        <v>3</v>
      </c>
      <c r="C21" s="2" t="s">
        <v>16</v>
      </c>
      <c r="D21" s="16">
        <f>D10/(D11*D12)</f>
        <v>0.13441968</v>
      </c>
      <c r="E21" s="16">
        <f>E10/(E11*E12)</f>
        <v>0.36847500000000005</v>
      </c>
      <c r="F21" s="16">
        <f>F10/(F11*F12)</f>
        <v>0.15928459975384618</v>
      </c>
      <c r="G21" s="16">
        <f>G10/(G11*G12)</f>
        <v>0.0762550776</v>
      </c>
      <c r="I21" s="23">
        <f>K15+L15</f>
        <v>59.884204487892006</v>
      </c>
      <c r="J21" s="23">
        <f>M15+N15</f>
        <v>28.047833402552254</v>
      </c>
      <c r="K21" s="23">
        <f>I21+J21</f>
        <v>87.93203789044426</v>
      </c>
    </row>
    <row r="22" spans="2:11" ht="12.75">
      <c r="B22" s="3"/>
      <c r="C22" s="2" t="s">
        <v>17</v>
      </c>
      <c r="D22" s="10" t="str">
        <f>IF(D21+E21&gt;D24+E24,"Yes","No")</f>
        <v>Yes</v>
      </c>
      <c r="E22" s="11" t="str">
        <f>IF(D21+E21&gt;D24+E24,"Yes","No")</f>
        <v>Yes</v>
      </c>
      <c r="F22" s="10" t="str">
        <f>IF(F21+G21&gt;F24+G24,"Yes","No")</f>
        <v>Yes</v>
      </c>
      <c r="G22" s="12" t="str">
        <f>IF(F21+G21&gt;F24+G24,"Yes","No")</f>
        <v>Yes</v>
      </c>
      <c r="I22" s="4" t="s">
        <v>25</v>
      </c>
      <c r="J22" s="4" t="s">
        <v>26</v>
      </c>
      <c r="K22" s="4" t="s">
        <v>28</v>
      </c>
    </row>
    <row r="23" spans="2:11" ht="12.75">
      <c r="B23" s="1"/>
      <c r="C23" s="1" t="s">
        <v>14</v>
      </c>
      <c r="D23" s="4">
        <v>5</v>
      </c>
      <c r="E23" s="5">
        <v>6</v>
      </c>
      <c r="F23" s="4">
        <v>7</v>
      </c>
      <c r="G23" s="6">
        <v>8</v>
      </c>
      <c r="I23" s="23">
        <f>K17+L17</f>
        <v>59.884204487892006</v>
      </c>
      <c r="J23" s="23">
        <f>M17+N17</f>
        <v>28.047833402552257</v>
      </c>
      <c r="K23" s="23">
        <f>I23+J23</f>
        <v>87.93203789044426</v>
      </c>
    </row>
    <row r="24" spans="2:7" ht="12.75">
      <c r="B24" s="7" t="s">
        <v>4</v>
      </c>
      <c r="C24" s="2" t="s">
        <v>0</v>
      </c>
      <c r="D24" s="16">
        <f>D15/(D16*D17)</f>
        <v>0.0997181784</v>
      </c>
      <c r="E24" s="16">
        <f>E15/(E16*E17)</f>
        <v>0.292112241</v>
      </c>
      <c r="F24" s="16">
        <f>F15/(F16*F17)</f>
        <v>0.0003846153846153846</v>
      </c>
      <c r="G24" s="16">
        <f>G15/(G16*G17)</f>
        <v>0.000588235294117647</v>
      </c>
    </row>
    <row r="25" spans="2:7" ht="12.75">
      <c r="B25" s="3"/>
      <c r="C25" s="3" t="s">
        <v>2</v>
      </c>
      <c r="D25" s="10" t="str">
        <f>IF(D24+E24&gt;D21+E21,"Yes","No")</f>
        <v>No</v>
      </c>
      <c r="E25" s="11" t="str">
        <f>IF(D24+E24&gt;D21+E21,"Yes","No")</f>
        <v>No</v>
      </c>
      <c r="F25" s="10" t="str">
        <f>IF(F24+G24&gt;F21+G21,"Yes","No")</f>
        <v>No</v>
      </c>
      <c r="G25" s="12" t="str">
        <f>IF(F24+G24&gt;F21+G21,"Yes","No")</f>
        <v>No</v>
      </c>
    </row>
    <row r="27" ht="12.75">
      <c r="B27" t="s">
        <v>32</v>
      </c>
    </row>
    <row r="28" spans="2:3" ht="12.75">
      <c r="B28" s="4" t="s">
        <v>23</v>
      </c>
      <c r="C28" s="4" t="s">
        <v>24</v>
      </c>
    </row>
    <row r="29" spans="2:3" ht="12.75">
      <c r="B29" s="21">
        <f>D21+E21</f>
        <v>0.50289468</v>
      </c>
      <c r="C29" s="21">
        <f>F21+G21</f>
        <v>0.23553967735384618</v>
      </c>
    </row>
    <row r="30" spans="2:3" ht="12.75">
      <c r="B30" s="4" t="s">
        <v>25</v>
      </c>
      <c r="C30" s="4" t="s">
        <v>26</v>
      </c>
    </row>
    <row r="31" spans="2:3" ht="12.75">
      <c r="B31" s="21">
        <f>D24+E24</f>
        <v>0.39183041939999996</v>
      </c>
      <c r="C31" s="21">
        <f>F24+G24</f>
        <v>0.0009728506787330316</v>
      </c>
    </row>
    <row r="32" spans="2:4" ht="12.75">
      <c r="B32" s="4" t="s">
        <v>27</v>
      </c>
      <c r="C32" s="4" t="s">
        <v>27</v>
      </c>
      <c r="D32" s="4" t="s">
        <v>28</v>
      </c>
    </row>
    <row r="33" spans="2:4" ht="12.75">
      <c r="B33" s="21">
        <f>MAX(B29,B31)</f>
        <v>0.50289468</v>
      </c>
      <c r="C33" s="21">
        <f>MAX(C29,C31)</f>
        <v>0.23553967735384618</v>
      </c>
      <c r="D33" s="21">
        <f>B33+C33</f>
        <v>0.7384343573538462</v>
      </c>
    </row>
  </sheetData>
  <mergeCells count="5">
    <mergeCell ref="R3:R4"/>
    <mergeCell ref="B3:E3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List</dc:creator>
  <cp:keywords/>
  <dc:description/>
  <cp:lastModifiedBy>Stacy Eisenman</cp:lastModifiedBy>
  <dcterms:created xsi:type="dcterms:W3CDTF">2002-09-02T11:12:37Z</dcterms:created>
  <dcterms:modified xsi:type="dcterms:W3CDTF">2002-09-24T03:31:24Z</dcterms:modified>
  <cp:category/>
  <cp:version/>
  <cp:contentType/>
  <cp:contentStatus/>
</cp:coreProperties>
</file>